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230" documentId="120_S{2AC9BD13-BADA-5192-A53E-5A8FF88502F6}" xr6:coauthVersionLast="47" xr6:coauthVersionMax="47" xr10:uidLastSave="{68FE31F6-5804-4BB4-8B73-F48A8D23DBA9}"/>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4" i="3"/>
  <c r="G3" i="4"/>
  <c r="G4" i="4"/>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D5" i="3"/>
  <c r="D2" i="3"/>
  <c r="D6"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G2" i="1"/>
  <c r="B5" i="5"/>
  <c r="G5" i="5"/>
  <c r="I5" i="5"/>
  <c r="J5" i="5"/>
  <c r="L5"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6" i="5"/>
  <c r="B3" i="4"/>
  <c r="I3" i="4"/>
  <c r="J3" i="4"/>
  <c r="L3" i="4"/>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2" i="9"/>
  <c r="I2" i="9"/>
  <c r="J2" i="9"/>
  <c r="L2" i="9"/>
  <c r="B3" i="9"/>
  <c r="I3" i="9"/>
  <c r="J3" i="9"/>
  <c r="L3" i="9"/>
  <c r="B4" i="9"/>
  <c r="G4" i="9"/>
  <c r="I4" i="9"/>
  <c r="J4" i="9"/>
  <c r="L4"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alcChain>
</file>

<file path=xl/sharedStrings.xml><?xml version="1.0" encoding="utf-8"?>
<sst xmlns="http://schemas.openxmlformats.org/spreadsheetml/2006/main" count="180307" uniqueCount="39134">
  <si>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</si>
  <si>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</si>
  <si>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</si>
  <si>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</si>
  <si>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</si>
  <si>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</si>
  <si>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</si>
  <si>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</si>
  <si>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</si>
  <si>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</si>
  <si>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</si>
  <si>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</si>
  <si>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</si>
  <si>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</si>
  <si>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</si>
  <si>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</si>
  <si>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</si>
  <si>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</si>
  <si>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</si>
  <si>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</si>
  <si>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</si>
  <si>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</si>
  <si>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</si>
  <si>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</si>
  <si>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</si>
  <si>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</si>
  <si>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</si>
  <si>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</si>
  <si>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</si>
  <si>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</si>
  <si>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</si>
  <si>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</si>
  <si>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</si>
  <si>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</si>
  <si>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</si>
  <si>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</si>
  <si>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</si>
  <si>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</si>
  <si>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</si>
  <si>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</si>
  <si>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</si>
  <si>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</si>
  <si>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</si>
  <si>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</si>
  <si>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</si>
  <si>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</si>
  <si>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</si>
  <si>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</si>
  <si>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</si>
  <si>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</si>
  <si>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</si>
  <si>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</si>
  <si>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</si>
  <si>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</si>
  <si>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</si>
  <si>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</si>
  <si>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</si>
  <si>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</si>
  <si>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</si>
  <si>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</si>
  <si>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</si>
  <si>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</si>
  <si>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</si>
  <si>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</si>
  <si>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</si>
  <si>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</si>
  <si>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</si>
  <si>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</si>
  <si>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</si>
  <si>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</si>
  <si>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</si>
  <si>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</si>
  <si>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</si>
  <si>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</si>
  <si>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</si>
  <si>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</si>
  <si>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</si>
  <si>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</si>
  <si>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</si>
  <si>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</si>
  <si>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</si>
  <si>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</si>
  <si>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</si>
  <si>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</si>
  <si>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</si>
  <si>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</si>
  <si>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</si>
  <si>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</si>
  <si>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</si>
  <si>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</si>
  <si>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</si>
  <si>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</si>
  <si>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</si>
  <si>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</si>
  <si>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</si>
  <si>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</si>
  <si>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</si>
  <si>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</si>
  <si>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</si>
  <si>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</si>
  <si>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</si>
  <si>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</si>
  <si>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</si>
  <si>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</si>
  <si>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</si>
  <si>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</si>
  <si>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</si>
  <si>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</si>
  <si>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</si>
  <si>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</si>
  <si>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</si>
  <si>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</si>
  <si>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</si>
  <si>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</si>
  <si>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</si>
  <si>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</si>
  <si>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</si>
  <si>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</si>
  <si>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</si>
  <si>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</si>
  <si>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</si>
  <si>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</si>
  <si>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</si>
  <si>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</si>
  <si>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</si>
  <si>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</si>
  <si>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</si>
  <si>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</si>
  <si>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</si>
  <si>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</si>
  <si>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</si>
  <si>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</si>
  <si>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</si>
  <si>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</si>
  <si>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</si>
  <si>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</si>
  <si>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</si>
  <si>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</si>
  <si>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</si>
  <si>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</si>
  <si>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</si>
  <si>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</si>
  <si>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</si>
  <si>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</si>
  <si>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</si>
  <si>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</si>
  <si>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</si>
  <si>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</si>
  <si>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</si>
  <si>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</si>
  <si>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</si>
  <si>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</si>
  <si>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</si>
  <si>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</si>
  <si>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</si>
  <si>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</si>
  <si>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</si>
  <si>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</si>
  <si>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</si>
  <si>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</si>
  <si>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</si>
  <si>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</si>
  <si>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</si>
  <si>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</si>
  <si>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</si>
  <si>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</si>
  <si>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</si>
  <si>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</si>
  <si>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</si>
  <si>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</si>
  <si>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</si>
  <si>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</si>
  <si>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</si>
  <si>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</si>
  <si>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</si>
  <si>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</si>
  <si>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</si>
  <si>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</si>
  <si>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</si>
  <si>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</si>
  <si>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</si>
  <si>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</si>
  <si>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</si>
  <si>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</si>
  <si>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</si>
  <si>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</si>
  <si>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</si>
  <si>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</si>
  <si>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</si>
  <si>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</si>
  <si>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</si>
  <si>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</si>
  <si>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</si>
  <si>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</si>
  <si>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</si>
  <si>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</si>
  <si>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</si>
  <si>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</si>
  <si>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</si>
  <si>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</si>
  <si>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</si>
  <si>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</si>
  <si>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</si>
  <si>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</si>
  <si>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</si>
  <si>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</si>
  <si>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</si>
  <si>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</si>
  <si>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</si>
  <si>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</si>
  <si>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</si>
  <si>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</si>
  <si>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</si>
  <si>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</si>
  <si>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</si>
  <si>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</si>
  <si>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</si>
  <si>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</si>
  <si>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</si>
  <si>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</si>
  <si>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</si>
  <si>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</si>
  <si>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</si>
  <si>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</si>
  <si>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</si>
  <si>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</si>
  <si>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</si>
  <si>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</si>
  <si>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</si>
  <si>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</si>
  <si>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</si>
  <si>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</si>
  <si>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</si>
  <si>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</si>
  <si>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</si>
  <si>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</si>
  <si>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</si>
  <si>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</si>
  <si>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</si>
  <si>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</si>
  <si>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</si>
  <si>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</si>
  <si>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</si>
  <si>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</si>
  <si>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</si>
  <si>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</si>
  <si>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</si>
  <si>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</si>
  <si>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</si>
  <si>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</si>
  <si>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</si>
  <si>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</si>
  <si>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</si>
  <si>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</si>
  <si>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</si>
  <si>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</si>
  <si>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</si>
  <si>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</si>
  <si>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</si>
  <si>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</si>
  <si>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</si>
  <si>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</si>
  <si>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</si>
  <si>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</si>
  <si>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</si>
  <si>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</si>
  <si>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</si>
  <si>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</si>
  <si>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</si>
  <si>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</si>
  <si>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</si>
  <si>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</si>
  <si>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</si>
  <si>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</si>
  <si>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</si>
  <si>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</si>
  <si>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</si>
  <si>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</si>
  <si>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</si>
  <si>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</si>
  <si>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</si>
  <si>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</si>
  <si>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</si>
  <si>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</si>
  <si>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</si>
  <si>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</si>
  <si>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</si>
  <si>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</si>
  <si>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</si>
  <si>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</si>
  <si>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</si>
  <si>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</si>
  <si>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</si>
  <si>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</si>
  <si>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</si>
  <si>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</si>
  <si>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</si>
  <si>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</si>
  <si>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</si>
  <si>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</si>
  <si>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</si>
  <si>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</si>
  <si>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</si>
  <si>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</si>
  <si>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</si>
  <si>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</si>
  <si>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</si>
  <si>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</si>
  <si>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</si>
  <si>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</si>
  <si>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</si>
  <si>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</si>
  <si>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</si>
  <si>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</si>
  <si>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</si>
  <si>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</si>
  <si>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</si>
  <si>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</si>
  <si>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</si>
  <si>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</si>
  <si>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</si>
  <si>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</si>
  <si>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</si>
  <si>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</si>
  <si>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</si>
  <si>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</si>
  <si>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</si>
  <si>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</si>
  <si>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</si>
  <si>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</si>
  <si>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</si>
  <si>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</si>
  <si>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</si>
  <si>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</si>
  <si>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</si>
  <si>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</si>
  <si>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</si>
  <si>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</si>
  <si>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</si>
  <si>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</si>
  <si>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</si>
  <si>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</si>
  <si>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</si>
  <si>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</si>
  <si>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</si>
  <si>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</si>
  <si>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</si>
  <si>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</si>
  <si>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</si>
  <si>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</si>
  <si>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</si>
  <si>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</si>
  <si>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</si>
  <si>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</si>
  <si>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</si>
  <si>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</si>
  <si>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</si>
  <si>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</si>
  <si>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</si>
  <si>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</si>
  <si>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</si>
  <si>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</si>
  <si>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</si>
  <si>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</si>
  <si>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</si>
  <si>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</si>
  <si>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</si>
  <si>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</si>
  <si>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</si>
  <si>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</si>
  <si>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</si>
  <si>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</si>
  <si>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</si>
  <si>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</si>
  <si>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</si>
  <si>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</si>
  <si>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</si>
  <si>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</si>
  <si>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</si>
  <si>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</si>
  <si>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</si>
  <si>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</si>
  <si>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</si>
  <si>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</si>
  <si>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</si>
  <si>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</si>
  <si>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</si>
  <si>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</si>
  <si>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</si>
  <si>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</si>
  <si>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</si>
  <si>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</si>
  <si>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</si>
  <si>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</si>
  <si>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</si>
  <si>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</si>
  <si>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</si>
  <si>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</si>
  <si>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</si>
  <si>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</si>
  <si>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</si>
  <si>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</si>
  <si>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</si>
  <si>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</si>
  <si>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</si>
  <si>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</si>
  <si>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</si>
  <si>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</si>
  <si>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</si>
  <si>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</si>
  <si>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</si>
  <si>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</si>
  <si>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</si>
  <si>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</si>
  <si>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</si>
  <si>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</si>
  <si>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</si>
  <si>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</si>
  <si>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</si>
  <si>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</si>
  <si>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</si>
  <si>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</si>
  <si>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</si>
  <si>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</si>
  <si>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</si>
  <si>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</si>
  <si>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</si>
  <si>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</si>
  <si>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</si>
  <si>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</si>
  <si>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</si>
  <si>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</si>
  <si>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</si>
  <si>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</si>
  <si>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</si>
  <si>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</si>
  <si>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</si>
  <si>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</si>
  <si>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</si>
  <si>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</si>
  <si>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</si>
  <si>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</si>
  <si>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</si>
  <si>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</si>
  <si>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</si>
  <si>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</si>
  <si>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</si>
  <si>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</si>
  <si>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</si>
  <si>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</si>
  <si>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</si>
  <si>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</si>
  <si>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</si>
  <si>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</si>
  <si>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</si>
  <si>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</si>
  <si>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</si>
  <si>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</si>
  <si>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</si>
  <si>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</si>
  <si>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</si>
  <si>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</si>
  <si>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</si>
  <si>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</si>
  <si>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</si>
  <si>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</si>
  <si>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</si>
  <si>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</si>
  <si>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</si>
  <si>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</si>
  <si>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</si>
  <si>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</si>
  <si>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</si>
  <si>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</si>
  <si>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</si>
  <si>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</si>
  <si>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</si>
  <si>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</si>
  <si>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</si>
  <si>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</si>
  <si>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</si>
  <si>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</si>
  <si>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</si>
  <si>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</si>
  <si>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</si>
  <si>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</si>
  <si>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</si>
  <si>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</si>
  <si>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</si>
  <si>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</si>
  <si>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</si>
  <si>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</si>
  <si>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</si>
  <si>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</si>
  <si>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</si>
  <si>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</si>
  <si>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</si>
  <si>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</si>
  <si>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</si>
  <si>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</si>
  <si>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</si>
  <si>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</si>
  <si>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</si>
  <si>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</si>
  <si>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</si>
  <si>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</si>
  <si>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</si>
  <si>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</si>
  <si>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</si>
  <si>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</si>
  <si>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</si>
  <si>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</si>
  <si>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</si>
  <si>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</si>
  <si>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</si>
  <si>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</si>
  <si>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</si>
  <si>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</si>
  <si>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</si>
  <si>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</si>
  <si>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</si>
  <si>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</si>
  <si>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</si>
  <si>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</si>
  <si>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</si>
  <si>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</si>
  <si>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</si>
  <si>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</si>
  <si>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</si>
  <si>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</si>
  <si>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</si>
  <si>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</si>
  <si>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</si>
  <si>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</si>
  <si>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</si>
  <si>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</si>
  <si>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</si>
  <si>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</si>
  <si>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</si>
  <si>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</si>
  <si>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</si>
  <si>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</si>
  <si>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</si>
  <si>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</si>
  <si>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</si>
  <si>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</si>
  <si>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</si>
  <si>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</si>
  <si>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</si>
  <si>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</si>
  <si>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</si>
  <si>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</si>
  <si>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</si>
  <si>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</si>
  <si>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</si>
  <si>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</si>
  <si>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</si>
  <si>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</si>
  <si>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</si>
  <si>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</si>
  <si>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</si>
  <si>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</si>
  <si>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</si>
  <si>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</si>
  <si>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</si>
  <si>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</si>
  <si>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</si>
  <si>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</si>
  <si>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</si>
  <si>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</si>
  <si>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</si>
  <si>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</si>
  <si>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</si>
  <si>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</si>
  <si>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</si>
  <si>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</si>
  <si>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</si>
  <si>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</si>
  <si>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</si>
  <si>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</si>
  <si>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</si>
  <si>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</si>
  <si>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</si>
  <si>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</si>
  <si>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</si>
  <si>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</si>
  <si>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</si>
  <si>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</si>
  <si>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</si>
  <si>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</si>
  <si>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</si>
  <si>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</si>
  <si>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</si>
  <si>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</si>
  <si>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</si>
  <si>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</si>
  <si>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</si>
  <si>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</si>
  <si>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</si>
  <si>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</si>
  <si>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</si>
  <si>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</si>
  <si>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</si>
  <si>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</si>
  <si>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</si>
  <si>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</si>
  <si>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</si>
  <si>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</si>
  <si>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</si>
  <si>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</si>
  <si>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</si>
  <si>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</si>
  <si>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</si>
  <si>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</si>
  <si>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</si>
  <si>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</si>
  <si>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</si>
  <si>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</si>
  <si>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</si>
  <si>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</si>
  <si>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</si>
  <si>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</si>
  <si>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</si>
  <si>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</si>
  <si>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</si>
  <si>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</si>
  <si>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</si>
  <si>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</si>
  <si>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</si>
  <si>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</si>
  <si>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</si>
  <si>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</si>
  <si>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</si>
  <si>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</si>
  <si>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</si>
  <si>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</si>
  <si>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</si>
  <si>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</si>
  <si>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</si>
  <si>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</si>
  <si>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</si>
  <si>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</si>
  <si>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</si>
  <si>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</si>
  <si>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</si>
  <si>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</si>
  <si>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</si>
  <si>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</si>
  <si>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</si>
  <si>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</si>
  <si>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</si>
  <si>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</si>
  <si>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</si>
  <si>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</si>
  <si>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</si>
  <si>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</si>
  <si>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</si>
  <si>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</si>
  <si>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</si>
  <si>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</si>
  <si>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</si>
  <si>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</si>
  <si>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</si>
  <si>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</si>
  <si>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</si>
  <si>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</si>
  <si>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</si>
  <si>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</si>
  <si>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</si>
  <si>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</si>
  <si>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</si>
  <si>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</si>
  <si>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</si>
  <si>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</si>
  <si>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</si>
  <si>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</si>
  <si>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</si>
  <si>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</si>
  <si>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</si>
  <si>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</si>
  <si>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</si>
  <si>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</si>
  <si>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</si>
  <si>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</si>
  <si>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</si>
  <si>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</si>
  <si>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</si>
  <si>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</si>
  <si>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</si>
  <si>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</si>
  <si>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</si>
  <si>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</si>
  <si>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</si>
  <si>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</si>
  <si>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</si>
  <si>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</si>
  <si>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</si>
  <si>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</si>
  <si>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</si>
  <si>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</si>
  <si>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</si>
  <si>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</si>
  <si>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</si>
  <si>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</si>
  <si>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</si>
  <si>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</si>
  <si>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</si>
  <si>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</si>
  <si>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</si>
  <si>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</si>
  <si>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</si>
  <si>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</si>
  <si>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</si>
  <si>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</si>
  <si>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</si>
  <si>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</si>
  <si>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</si>
  <si>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</si>
  <si>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</si>
  <si>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</si>
  <si>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</si>
  <si>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</si>
  <si>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</si>
  <si>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</si>
  <si>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</si>
  <si>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</si>
  <si>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</si>
  <si>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</si>
  <si>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</si>
  <si>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</si>
  <si>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</si>
  <si>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</si>
  <si>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</si>
  <si>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</si>
  <si>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</si>
  <si>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</si>
  <si>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</si>
  <si>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</si>
  <si>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</si>
  <si>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</si>
  <si>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</si>
  <si>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</si>
  <si>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</si>
  <si>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</si>
  <si>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</si>
  <si>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</si>
  <si>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</si>
  <si>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</si>
  <si>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</si>
  <si>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</si>
  <si>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</si>
  <si>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</si>
  <si>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</si>
  <si>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</si>
  <si>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</si>
  <si>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</si>
  <si>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</si>
  <si>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</si>
  <si>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</si>
  <si>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</si>
  <si>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</si>
  <si>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</si>
  <si>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</si>
  <si>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</si>
  <si>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</si>
  <si>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</si>
  <si>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</si>
  <si>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</si>
  <si>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</si>
  <si>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</si>
  <si>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</si>
  <si>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</si>
  <si>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</si>
  <si>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</si>
  <si>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</si>
  <si>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</si>
  <si>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</si>
  <si>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</si>
  <si>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</si>
  <si>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</si>
  <si>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</si>
  <si>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</si>
  <si>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</si>
  <si>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</si>
  <si>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</si>
  <si>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</si>
  <si>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</si>
  <si>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</si>
  <si>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</si>
  <si>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</si>
  <si>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</si>
  <si>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</si>
  <si>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</si>
  <si>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</si>
  <si>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</si>
  <si>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</si>
  <si>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</si>
  <si>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</si>
  <si>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</si>
  <si>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</si>
  <si>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</si>
  <si>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</si>
  <si>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</si>
  <si>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</si>
  <si>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</si>
  <si>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</si>
  <si>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</si>
  <si>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</si>
  <si>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</si>
  <si>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</si>
  <si>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</si>
  <si>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</si>
  <si>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</si>
  <si>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</si>
  <si>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</si>
  <si>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</si>
  <si>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</si>
  <si>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</si>
  <si>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</si>
  <si>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</si>
  <si>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</si>
  <si>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</si>
  <si>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</si>
  <si>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</si>
  <si>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</si>
  <si>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</si>
  <si>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</si>
  <si>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</si>
  <si>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</si>
  <si>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</si>
  <si>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</si>
  <si>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</si>
  <si>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</si>
  <si>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</si>
  <si>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</si>
  <si>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</si>
  <si>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</si>
  <si>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</si>
  <si>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</si>
  <si>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</si>
  <si>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</si>
  <si>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</si>
  <si>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</si>
  <si>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</si>
  <si>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</si>
  <si>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</si>
  <si>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</si>
  <si>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</si>
  <si>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</si>
  <si>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</si>
  <si>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</si>
  <si>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</si>
  <si>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</si>
  <si>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</si>
  <si>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</si>
  <si>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</si>
  <si>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</si>
  <si>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</si>
  <si>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</si>
  <si>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</si>
  <si>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</si>
  <si>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</si>
  <si>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</si>
  <si>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</si>
  <si>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</si>
  <si>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</si>
  <si>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</si>
  <si>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</si>
  <si>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</si>
  <si>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</si>
  <si>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</si>
  <si>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</si>
  <si>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</si>
  <si>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</si>
  <si>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</si>
  <si>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</si>
  <si>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</si>
  <si>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</si>
  <si>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</si>
  <si>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</si>
  <si>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</si>
  <si>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</si>
  <si>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</si>
  <si>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</si>
  <si>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</si>
  <si>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</si>
  <si>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</si>
  <si>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</si>
  <si>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</si>
  <si>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</si>
  <si>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</si>
  <si>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</si>
  <si>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</si>
  <si>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</si>
  <si>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</si>
  <si>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</si>
  <si>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</si>
  <si>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</si>
  <si>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</si>
  <si>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</si>
  <si>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</si>
  <si>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</si>
  <si>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</si>
  <si>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</si>
  <si>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</si>
  <si>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</si>
  <si>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</si>
  <si>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</si>
  <si>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</si>
  <si>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</si>
  <si>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</si>
  <si>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</si>
  <si>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</si>
  <si>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</si>
  <si>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</si>
  <si>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</si>
  <si>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</si>
  <si>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</si>
  <si>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</si>
  <si>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</si>
  <si>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</si>
  <si>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</si>
  <si>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</si>
  <si>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</si>
  <si>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</si>
  <si>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</si>
  <si>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</si>
  <si>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</si>
  <si>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</si>
  <si>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</si>
  <si>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</si>
  <si>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</si>
  <si>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</si>
  <si>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</si>
  <si>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</si>
  <si>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</si>
  <si>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</si>
  <si>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</si>
  <si>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</si>
  <si>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</si>
  <si>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</si>
  <si>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</si>
  <si>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</si>
  <si>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</si>
  <si>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</si>
  <si>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</si>
  <si>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</si>
  <si>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</si>
  <si>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</si>
  <si>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</si>
  <si>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</si>
  <si>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</si>
  <si>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</si>
  <si>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</si>
  <si>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</si>
  <si>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</si>
  <si>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</si>
  <si>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</si>
  <si>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</si>
  <si>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</si>
  <si>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</si>
  <si>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</si>
  <si>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</si>
  <si>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</si>
  <si>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</si>
  <si>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</si>
  <si>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</si>
  <si>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</si>
  <si>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</si>
  <si>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</si>
  <si>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</si>
  <si>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</si>
  <si>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</si>
  <si>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</si>
  <si>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</si>
  <si>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</si>
  <si>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</si>
  <si>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</si>
  <si>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</si>
  <si>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</si>
  <si>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</si>
  <si>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</si>
  <si>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</si>
  <si>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</si>
  <si>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</si>
  <si>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</si>
  <si>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</si>
  <si>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</si>
  <si>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</si>
  <si>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</si>
  <si>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</si>
  <si>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</si>
  <si>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</si>
  <si>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</si>
  <si>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</si>
  <si>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</si>
  <si>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</si>
  <si>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</si>
  <si>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</si>
  <si>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</si>
  <si>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</si>
  <si>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</si>
  <si>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</si>
  <si>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</si>
  <si>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</si>
  <si>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</si>
  <si>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</si>
  <si>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</si>
  <si>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</si>
  <si>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</si>
  <si>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</si>
  <si>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</si>
  <si>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</si>
  <si>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</si>
  <si>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</si>
  <si>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</si>
  <si>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</si>
  <si>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</si>
  <si>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</si>
  <si>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</si>
  <si>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</si>
  <si>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</si>
  <si>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</si>
  <si>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</si>
  <si>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</si>
  <si>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</si>
  <si>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</si>
  <si>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</si>
  <si>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</si>
  <si>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</si>
  <si>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</si>
  <si>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</si>
  <si>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</si>
  <si>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</si>
  <si>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</si>
  <si>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</si>
  <si>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</si>
  <si>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</si>
  <si>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</si>
  <si>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</si>
  <si>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</si>
  <si>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</si>
  <si>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</si>
  <si>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</si>
  <si>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</si>
  <si>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</si>
  <si>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</si>
  <si>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</si>
  <si>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</si>
  <si>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</si>
  <si>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</si>
  <si>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</si>
  <si>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</si>
  <si>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</si>
  <si>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</si>
  <si>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</si>
  <si>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</si>
  <si>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</si>
  <si>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</si>
  <si>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</si>
  <si>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</si>
  <si>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</si>
  <si>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</si>
  <si>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</si>
  <si>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</si>
  <si>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</si>
  <si>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</si>
  <si>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</si>
  <si>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</si>
  <si>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</si>
  <si>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</si>
  <si>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</si>
  <si>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</si>
  <si>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</si>
  <si>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</si>
  <si>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</si>
  <si>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</si>
  <si>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</si>
  <si>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</si>
  <si>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</si>
  <si>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</si>
  <si>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</si>
  <si>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</si>
  <si>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</si>
  <si>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</si>
  <si>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</si>
  <si>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</si>
  <si>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</si>
  <si>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</si>
  <si>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</si>
  <si>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</si>
  <si>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</si>
  <si>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</si>
  <si>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</si>
  <si>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</si>
  <si>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</si>
  <si>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</si>
  <si>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</si>
  <si>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</si>
  <si>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</si>
  <si>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</si>
  <si>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</si>
  <si>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</si>
  <si>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</si>
  <si>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</si>
  <si>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</si>
  <si>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</si>
  <si>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</si>
  <si>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</si>
  <si>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</si>
  <si>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</si>
  <si>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</si>
  <si>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</si>
  <si>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</si>
  <si>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</si>
  <si>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</si>
  <si>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</si>
  <si>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</si>
  <si>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</si>
  <si>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</si>
  <si>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</si>
  <si>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</si>
  <si>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</si>
  <si>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</si>
  <si>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</si>
  <si>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</si>
  <si>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</si>
  <si>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</si>
  <si>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</si>
  <si>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</si>
  <si>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</si>
  <si>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</si>
  <si>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</si>
  <si>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</si>
  <si>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</si>
  <si>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</si>
  <si>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</si>
  <si>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</si>
  <si>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</si>
  <si>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</si>
  <si>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</si>
  <si>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</si>
  <si>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</si>
  <si>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</si>
  <si>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</si>
  <si>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</si>
  <si>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</si>
  <si>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</si>
  <si>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</si>
  <si>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</si>
  <si>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</si>
  <si>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</si>
  <si>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</si>
  <si>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</si>
  <si>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</si>
  <si>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</si>
  <si>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</si>
  <si>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</si>
  <si>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</si>
  <si>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</si>
  <si>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</si>
  <si>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</si>
  <si>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</si>
  <si>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</si>
  <si>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</si>
  <si>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</si>
  <si>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</si>
  <si>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</si>
  <si>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</si>
  <si>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</si>
  <si>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</si>
  <si>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</si>
  <si>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</si>
  <si>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</si>
  <si>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</si>
  <si>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</si>
  <si>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</si>
  <si>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</si>
  <si>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</si>
  <si>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</si>
  <si>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</si>
  <si>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</si>
  <si>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</si>
  <si>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</si>
  <si>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</si>
  <si>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</si>
  <si>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</si>
  <si>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</si>
  <si>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</si>
  <si>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</si>
  <si>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</si>
  <si>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</si>
  <si>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</si>
  <si>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</si>
  <si>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</si>
  <si>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</si>
  <si>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</si>
  <si>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</si>
  <si>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</si>
  <si>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</si>
  <si>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</si>
  <si>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</si>
  <si>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</si>
  <si>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</si>
  <si>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</si>
  <si>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</si>
  <si>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</si>
  <si>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</si>
  <si>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</si>
  <si>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</si>
  <si>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</si>
  <si>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</si>
  <si>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</si>
  <si>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</si>
  <si>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</si>
  <si>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</si>
  <si>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</si>
  <si>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</si>
  <si>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</si>
  <si>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</si>
  <si>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</si>
  <si>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</si>
  <si>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</si>
  <si>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</si>
  <si>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</si>
  <si>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</si>
  <si>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</si>
  <si>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</si>
  <si>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</si>
  <si>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</si>
  <si>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</si>
  <si>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</si>
  <si>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</si>
  <si>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</si>
  <si>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</si>
  <si>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</si>
  <si>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</si>
  <si>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</si>
  <si>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</si>
  <si>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</si>
  <si>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</si>
  <si>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</si>
  <si>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</si>
  <si>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</si>
  <si>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</si>
  <si>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</si>
  <si>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</si>
  <si>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</si>
  <si>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</si>
  <si>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</si>
  <si>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</si>
  <si>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</si>
  <si>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</si>
  <si>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</si>
  <si>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</si>
  <si>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</si>
  <si>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</si>
  <si>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</si>
  <si>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</si>
  <si>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</si>
  <si>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</si>
  <si>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</si>
  <si>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</si>
  <si>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</si>
  <si>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</si>
  <si>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</si>
  <si>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</si>
  <si>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</si>
  <si>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</si>
  <si>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</si>
  <si>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</si>
  <si>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</si>
  <si>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</si>
  <si>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</si>
  <si>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</si>
  <si>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</si>
  <si>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</si>
  <si>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</si>
  <si>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</si>
  <si>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</si>
  <si>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</si>
  <si>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</si>
  <si>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</si>
  <si>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</si>
  <si>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</si>
  <si>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</si>
  <si>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</si>
  <si>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</si>
  <si>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</si>
  <si>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</si>
  <si>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</si>
  <si>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</si>
  <si>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</si>
  <si>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</si>
  <si>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</si>
  <si>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</si>
  <si>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</si>
  <si>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</si>
  <si>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</si>
  <si>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</si>
  <si>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</si>
  <si>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</si>
  <si>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</si>
  <si>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</si>
  <si>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</si>
  <si>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</si>
  <si>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</si>
  <si>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</si>
  <si>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</si>
  <si>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</si>
  <si>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</si>
  <si>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</si>
  <si>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</si>
  <si>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</si>
  <si>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</si>
  <si>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</si>
  <si>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</si>
  <si>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</si>
  <si>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</si>
  <si>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</si>
  <si>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</si>
  <si>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</si>
  <si>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</si>
  <si>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</si>
  <si>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</si>
  <si>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</si>
  <si>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</si>
  <si>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</si>
  <si>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</si>
  <si>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</si>
  <si>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</si>
  <si>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</si>
  <si>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</si>
  <si>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</si>
  <si>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</si>
  <si>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</si>
  <si>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</si>
  <si>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</si>
  <si>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</si>
  <si>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</si>
  <si>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</si>
  <si>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</si>
  <si>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</si>
  <si>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</si>
  <si>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</si>
  <si>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</si>
  <si>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</si>
  <si>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</si>
  <si>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</si>
  <si>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</si>
  <si>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</si>
  <si>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</si>
  <si>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</si>
  <si>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</si>
  <si>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</si>
  <si>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</si>
  <si>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</si>
  <si>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</si>
  <si>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</si>
  <si>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</si>
  <si>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</si>
  <si>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</si>
  <si>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</si>
  <si>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</si>
  <si>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</si>
  <si>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</si>
  <si>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</si>
  <si>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</si>
  <si>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</si>
  <si>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</si>
  <si>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</si>
  <si>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</si>
  <si>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</si>
  <si>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</si>
  <si>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</si>
  <si>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</si>
  <si>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</si>
  <si>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</si>
  <si>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</si>
  <si>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</si>
  <si>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</si>
  <si>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</si>
  <si>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</si>
  <si>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</si>
  <si>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</si>
  <si>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</si>
  <si>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</si>
  <si>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</si>
  <si>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</si>
  <si>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</si>
  <si>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</si>
  <si>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</si>
  <si>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</si>
  <si>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</si>
  <si>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</si>
  <si>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</si>
  <si>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</si>
  <si>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</si>
  <si>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</si>
  <si>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</si>
  <si>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</si>
  <si>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</si>
  <si>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</si>
  <si>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</si>
  <si>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</si>
  <si>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</si>
  <si>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</si>
  <si>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</si>
  <si>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</si>
  <si>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</si>
  <si>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</si>
  <si>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</si>
  <si>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</si>
  <si>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</si>
  <si>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</si>
  <si>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</si>
  <si>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</si>
  <si>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</si>
  <si>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</si>
  <si>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</si>
  <si>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</si>
  <si>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</si>
  <si>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</si>
  <si>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</si>
  <si>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</si>
  <si>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</si>
  <si>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</si>
  <si>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</si>
  <si>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</si>
  <si>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</si>
  <si>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</si>
  <si>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</si>
  <si>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</si>
  <si>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</si>
  <si>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</si>
  <si>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</si>
  <si>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</si>
  <si>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</si>
  <si>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</si>
  <si>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</si>
  <si>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</si>
  <si>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</si>
  <si>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</si>
  <si>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</si>
  <si>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</si>
  <si>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</si>
  <si>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</si>
  <si>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</si>
  <si>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</si>
  <si>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</si>
  <si>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</si>
  <si>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</si>
  <si>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</si>
  <si>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</si>
  <si>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</si>
  <si>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</si>
  <si>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</si>
  <si>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</si>
  <si>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</si>
  <si>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</si>
  <si>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</si>
  <si>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</si>
  <si>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</si>
  <si>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</si>
  <si>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</si>
  <si>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</si>
  <si>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</si>
  <si>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</si>
  <si>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</si>
  <si>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</si>
  <si>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</si>
  <si>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</si>
  <si>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</si>
  <si>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</si>
  <si>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</si>
  <si>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</si>
  <si>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</si>
  <si>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</si>
  <si>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</si>
  <si>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</si>
  <si>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</si>
  <si>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</si>
  <si>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</si>
  <si>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</si>
  <si>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</si>
  <si>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</si>
  <si>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</si>
  <si>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</si>
  <si>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</si>
  <si>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</si>
  <si>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</si>
  <si>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</si>
  <si>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</si>
  <si>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</si>
  <si>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</si>
  <si>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</si>
  <si>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</si>
  <si>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</si>
  <si>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</si>
  <si>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</si>
  <si>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</si>
  <si>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</si>
  <si>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</si>
  <si>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</si>
  <si>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</si>
  <si>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</si>
  <si>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</si>
  <si>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</si>
  <si>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</si>
  <si>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</si>
  <si>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</si>
  <si>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</si>
  <si>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</si>
  <si>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</si>
  <si>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</si>
  <si>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</si>
  <si>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</si>
  <si>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</si>
  <si>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</si>
  <si>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</si>
  <si>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</si>
  <si>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</si>
  <si>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</si>
  <si>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</si>
  <si>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</si>
  <si>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</si>
  <si>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</si>
  <si>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</si>
  <si>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</si>
  <si>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</si>
  <si>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</si>
  <si>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</si>
  <si>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</si>
  <si>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</si>
  <si>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</si>
  <si>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</si>
  <si>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</si>
  <si>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</si>
  <si>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</si>
  <si>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</si>
  <si>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</si>
  <si>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</si>
  <si>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</si>
  <si>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</si>
  <si>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</si>
  <si>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</si>
  <si>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</si>
  <si>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</si>
  <si>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</si>
  <si>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</si>
  <si>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</si>
  <si>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</si>
  <si>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</si>
  <si>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</si>
  <si>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</si>
  <si>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</si>
  <si>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</si>
  <si>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</si>
  <si>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</si>
  <si>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</si>
  <si>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</si>
  <si>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</si>
  <si>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</si>
  <si>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</si>
  <si>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</si>
  <si>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</si>
  <si>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</si>
  <si>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</si>
  <si>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</si>
  <si>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</si>
  <si>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</si>
  <si>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</si>
  <si>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</si>
  <si>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</si>
  <si>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</si>
  <si>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</si>
  <si>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</si>
  <si>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</si>
  <si>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</si>
  <si>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</si>
  <si>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</si>
  <si>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</si>
  <si>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</si>
  <si>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</si>
  <si>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</si>
  <si>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</si>
  <si>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</si>
  <si>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</si>
  <si>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</si>
  <si>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</si>
  <si>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</si>
  <si>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</si>
  <si>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</si>
  <si>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</si>
  <si>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</si>
  <si>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</si>
  <si>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</si>
  <si>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</si>
  <si>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</si>
  <si>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</si>
  <si>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</si>
  <si>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</si>
  <si>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</si>
  <si>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</si>
  <si>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</si>
  <si>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</si>
  <si>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</si>
  <si>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</si>
  <si>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</si>
  <si>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</si>
  <si>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</si>
  <si>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</si>
  <si>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</si>
  <si>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</si>
  <si>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</si>
  <si>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</si>
  <si>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</si>
  <si>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</si>
  <si>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</si>
  <si>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</si>
  <si>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</si>
  <si>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</si>
  <si>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</si>
  <si>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</si>
  <si>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</si>
  <si>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</si>
  <si>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</si>
  <si>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</si>
  <si>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</si>
  <si>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</si>
  <si>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</si>
  <si>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</si>
  <si>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</si>
  <si>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</si>
  <si>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</si>
  <si>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</si>
  <si>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</si>
  <si>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</si>
  <si>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</si>
  <si>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</si>
  <si>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</si>
  <si>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</si>
  <si>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</si>
  <si>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</si>
  <si>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</si>
  <si>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</si>
  <si>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</si>
  <si>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</si>
  <si>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</si>
  <si>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</si>
  <si>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</si>
  <si>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</si>
  <si>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</si>
  <si>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</si>
  <si>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</si>
  <si>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</si>
  <si>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</si>
  <si>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</si>
  <si>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</si>
  <si>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</si>
  <si>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</si>
  <si>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</si>
  <si>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</si>
  <si>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</si>
  <si>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</si>
  <si>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</si>
  <si>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</si>
  <si>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</si>
  <si>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</si>
  <si>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</si>
  <si>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</si>
  <si>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</si>
  <si>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</si>
  <si>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</si>
  <si>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</si>
  <si>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</si>
  <si>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</si>
  <si>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</si>
  <si>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</si>
  <si>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</si>
  <si>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</si>
  <si>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</si>
  <si>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</si>
  <si>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</si>
  <si>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</si>
  <si>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</si>
  <si>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</si>
  <si>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</si>
  <si>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</si>
  <si>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</si>
  <si>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</si>
  <si>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</si>
  <si>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</si>
  <si>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</si>
  <si>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</si>
  <si>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</si>
  <si>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</si>
  <si>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</si>
  <si>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</si>
  <si>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</si>
  <si>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</si>
  <si>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</si>
  <si>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</si>
  <si>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</si>
  <si>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</si>
  <si>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</si>
  <si>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</si>
  <si>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</si>
  <si>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</si>
  <si>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</si>
  <si>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</si>
  <si>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</si>
  <si>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</si>
  <si>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</si>
  <si>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</si>
  <si>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</si>
  <si>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</si>
  <si>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</si>
  <si>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</si>
  <si>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</si>
  <si>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</si>
  <si>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</si>
  <si>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</si>
  <si>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</si>
  <si>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</si>
  <si>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</si>
  <si>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</si>
  <si>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</si>
  <si>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</si>
  <si>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</si>
  <si>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</si>
  <si>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</si>
  <si>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</si>
  <si>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</si>
  <si>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</si>
  <si>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</si>
  <si>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</si>
  <si>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</si>
  <si>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</si>
  <si>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</si>
  <si>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</si>
  <si>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</si>
  <si>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</si>
  <si>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</si>
  <si>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</si>
  <si>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</si>
  <si>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</si>
  <si>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</si>
  <si>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</si>
  <si>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</si>
  <si>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</si>
  <si>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</si>
  <si>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</si>
  <si>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</si>
  <si>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</si>
  <si>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</si>
  <si>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</si>
  <si>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</si>
  <si>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</si>
  <si>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</si>
  <si>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</si>
  <si>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</si>
  <si>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</si>
  <si>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</si>
  <si>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</si>
  <si>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</si>
  <si>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</si>
  <si>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</si>
  <si>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</si>
  <si>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</si>
  <si>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</si>
  <si>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</si>
  <si>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</si>
  <si>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</si>
  <si>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</si>
  <si>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</si>
  <si>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</si>
  <si>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</si>
  <si>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</si>
  <si>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</si>
  <si>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</si>
  <si>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</si>
  <si>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</si>
  <si>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</si>
  <si>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</si>
  <si>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</si>
  <si>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</si>
  <si>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</si>
  <si>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</si>
  <si>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</si>
  <si>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</si>
  <si>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</si>
  <si>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</si>
  <si>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</si>
  <si>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</si>
  <si>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</si>
  <si>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</si>
  <si>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</si>
  <si>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</si>
  <si>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</si>
  <si>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</si>
  <si>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</si>
  <si>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</si>
  <si>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</si>
  <si>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</si>
  <si>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</si>
  <si>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</si>
  <si>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</si>
  <si>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</si>
  <si>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</si>
  <si>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</si>
  <si>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</si>
  <si>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</si>
  <si>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</si>
  <si>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</si>
  <si>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</si>
  <si>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</si>
  <si>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</si>
  <si>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</si>
  <si>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</si>
  <si>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</si>
  <si>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</si>
  <si>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</si>
  <si>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</si>
  <si>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</si>
  <si>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</si>
  <si>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</si>
  <si>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</si>
  <si>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</si>
  <si>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</si>
  <si>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</si>
  <si>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</si>
  <si>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</si>
  <si>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</si>
  <si>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</si>
  <si>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</si>
  <si>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</si>
  <si>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</si>
  <si>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</si>
  <si>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</si>
  <si>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</si>
  <si>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</si>
  <si>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</si>
  <si>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</si>
  <si>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</si>
  <si>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</si>
  <si>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</si>
  <si>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</si>
  <si>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</si>
  <si>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</si>
  <si>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</si>
  <si>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</si>
  <si>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</si>
  <si>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</si>
  <si>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</si>
  <si>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</si>
  <si>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</si>
  <si>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</si>
  <si>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</si>
  <si>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</si>
  <si>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</si>
  <si>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</si>
  <si>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</si>
  <si>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</si>
  <si>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</si>
  <si>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</si>
  <si>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</si>
  <si>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</si>
  <si>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</si>
  <si>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</si>
  <si>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</si>
  <si>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</si>
  <si>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</si>
  <si>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</si>
  <si>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</si>
  <si>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</si>
  <si>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</si>
  <si>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</si>
  <si>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</si>
  <si>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</si>
  <si>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</si>
  <si>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</si>
  <si>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</si>
  <si>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</si>
  <si>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</si>
  <si>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</si>
  <si>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</si>
  <si>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</si>
  <si>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</si>
  <si>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</si>
  <si>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</si>
  <si>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</si>
  <si>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</si>
  <si>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</si>
  <si>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</si>
  <si>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</si>
  <si>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</si>
  <si>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</si>
  <si>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</si>
  <si>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</si>
  <si>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</si>
  <si>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</si>
  <si>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</si>
  <si>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</si>
  <si>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</si>
  <si>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</si>
  <si>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</si>
  <si>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</si>
  <si>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</si>
  <si>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</si>
  <si>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</si>
  <si>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</si>
  <si>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</si>
  <si>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</si>
  <si>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</si>
  <si>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</si>
  <si>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</si>
  <si>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</si>
  <si>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</si>
  <si>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</si>
  <si>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</si>
  <si>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</si>
  <si>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</si>
  <si>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</si>
  <si>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</si>
  <si>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</si>
  <si>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</si>
  <si>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</si>
  <si>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</si>
  <si>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</si>
  <si>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</si>
  <si>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</si>
  <si>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</si>
  <si>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</si>
  <si>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</si>
  <si>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</si>
  <si>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</si>
  <si>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</si>
  <si>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</si>
  <si>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</si>
  <si>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</si>
  <si>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</si>
  <si>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</si>
  <si>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</si>
  <si>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</si>
  <si>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</si>
  <si>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</si>
  <si>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</si>
  <si>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</si>
  <si>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</si>
  <si>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</si>
  <si>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</si>
  <si>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</si>
  <si>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</si>
  <si>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</si>
  <si>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</si>
  <si>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</si>
  <si>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</si>
  <si>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</si>
  <si>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</si>
  <si>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</si>
  <si>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</si>
  <si>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</si>
  <si>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</si>
  <si>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</si>
  <si>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</si>
  <si>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</si>
  <si>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</si>
  <si>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</si>
  <si>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</si>
  <si>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</si>
  <si>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</si>
  <si>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</si>
  <si>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</si>
  <si>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</si>
  <si>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</si>
  <si>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</si>
  <si>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</si>
  <si>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</si>
  <si>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</si>
  <si>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</si>
  <si>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</si>
  <si>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</si>
  <si>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</si>
  <si>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</si>
  <si>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</si>
  <si>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</si>
  <si>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</si>
  <si>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</si>
  <si>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</si>
  <si>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</si>
  <si>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</si>
  <si>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</si>
  <si>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</si>
  <si>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</si>
  <si>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</si>
  <si>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</si>
  <si>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</si>
  <si>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</si>
  <si>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</si>
  <si>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</si>
  <si>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</si>
  <si>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</si>
  <si>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</si>
  <si>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</si>
  <si>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</si>
  <si>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</si>
  <si>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</si>
  <si>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</si>
  <si>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</si>
  <si>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</si>
  <si>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</si>
  <si>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</si>
  <si>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</si>
  <si>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</si>
  <si>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</si>
  <si>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</si>
  <si>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</si>
  <si>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</si>
  <si>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</si>
  <si>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</si>
  <si>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</si>
  <si>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</si>
  <si>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</si>
  <si>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</si>
  <si>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</si>
  <si>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</si>
  <si>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</si>
  <si>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</si>
  <si>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</si>
  <si>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</si>
  <si>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</si>
  <si>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</si>
  <si>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</si>
  <si>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</si>
  <si>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</si>
  <si>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</si>
  <si>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</si>
  <si>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</si>
  <si>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</si>
  <si>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</si>
  <si>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</si>
  <si>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</si>
  <si>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</si>
  <si>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</si>
  <si>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</si>
  <si>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</si>
  <si>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</si>
  <si>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</si>
  <si>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</si>
  <si>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</si>
  <si>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</si>
  <si>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</si>
  <si>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</si>
  <si>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</si>
  <si>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</si>
  <si>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</si>
  <si>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</si>
  <si>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</si>
  <si>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</si>
  <si>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</si>
  <si>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</si>
  <si>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</si>
  <si>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</si>
  <si>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</si>
  <si>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</si>
  <si>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</si>
  <si>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</si>
  <si>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</si>
  <si>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</si>
  <si>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</si>
  <si>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</si>
  <si>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</si>
  <si>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</si>
  <si>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</si>
  <si>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</si>
  <si>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</si>
  <si>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</si>
  <si>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</si>
  <si>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</si>
  <si>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</si>
  <si>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</si>
  <si>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</si>
  <si>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</si>
  <si>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</si>
  <si>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</si>
  <si>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</si>
  <si>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</si>
  <si>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</si>
  <si>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</si>
  <si>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</si>
  <si>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</si>
  <si>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</si>
  <si>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</si>
  <si>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</si>
  <si>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</si>
  <si>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</si>
  <si>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</si>
  <si>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</si>
  <si>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</si>
  <si>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</si>
  <si>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</si>
  <si>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</si>
  <si>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</si>
  <si>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</si>
  <si>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</si>
  <si>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</si>
  <si>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</si>
  <si>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</si>
  <si>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</si>
  <si>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</si>
  <si>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</si>
  <si>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</si>
  <si>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</si>
  <si>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</si>
  <si>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</si>
  <si>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</si>
  <si>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</si>
  <si>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</si>
  <si>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</si>
  <si>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</si>
  <si>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</si>
  <si>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</si>
  <si>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</si>
  <si>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</si>
  <si>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</si>
  <si>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</si>
  <si>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</si>
  <si>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</si>
  <si>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</si>
  <si>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</si>
  <si>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</si>
  <si>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</si>
  <si>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</si>
  <si>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</si>
  <si>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</si>
  <si>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</si>
  <si>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</si>
  <si>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</si>
  <si>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</si>
  <si>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</si>
  <si>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</si>
  <si>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</si>
  <si>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</si>
  <si>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</si>
  <si>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</si>
  <si>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</si>
  <si>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</si>
  <si>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</si>
  <si>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</si>
  <si>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</si>
  <si>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</si>
  <si>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</si>
  <si>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</si>
  <si>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</si>
  <si>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</si>
  <si>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</si>
  <si>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</si>
  <si>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</si>
  <si>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</si>
  <si>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</si>
  <si>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</si>
  <si>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</si>
  <si>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</si>
  <si>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</si>
  <si>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</si>
  <si>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</si>
  <si>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</si>
  <si>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</si>
  <si>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</si>
  <si>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</si>
  <si>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</si>
  <si>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</si>
  <si>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</si>
  <si>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</si>
  <si>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</si>
  <si>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</si>
  <si>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</si>
  <si>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</si>
  <si>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</si>
  <si>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</si>
  <si>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</si>
  <si>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</si>
  <si>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</si>
  <si>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</si>
  <si>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</si>
  <si>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</si>
  <si>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</si>
  <si>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</si>
  <si>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</si>
  <si>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</si>
  <si>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</si>
  <si>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</si>
  <si>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</si>
  <si>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</si>
  <si>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</si>
  <si>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</si>
  <si>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</si>
  <si>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</si>
  <si>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</si>
  <si>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</si>
  <si>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</si>
  <si>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</si>
  <si>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</si>
  <si>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</si>
  <si>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</si>
  <si>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</si>
  <si>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</si>
  <si>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</si>
  <si>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</si>
  <si>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</si>
  <si>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</si>
  <si>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</si>
  <si>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</si>
  <si>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</si>
  <si>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</si>
  <si>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</si>
  <si>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</si>
  <si>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</si>
  <si>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</si>
  <si>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</si>
  <si>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</si>
  <si>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</si>
  <si>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</si>
  <si>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</si>
  <si>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</si>
  <si>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</si>
  <si>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</si>
  <si>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</si>
  <si>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</si>
  <si>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</si>
  <si>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</si>
  <si>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</si>
  <si>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</si>
  <si>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</si>
  <si>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</si>
  <si>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</si>
  <si>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</si>
  <si>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</si>
  <si>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</si>
  <si>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</si>
  <si>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</si>
  <si>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</si>
  <si>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</si>
  <si>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</si>
  <si>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</si>
  <si>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</si>
  <si>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</si>
  <si>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</si>
  <si>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</si>
  <si>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</si>
  <si>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</si>
  <si>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</si>
  <si>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</si>
  <si>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</si>
  <si>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</si>
  <si>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</si>
  <si>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</si>
  <si>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</si>
  <si>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</si>
  <si>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</si>
  <si>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</si>
  <si>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</si>
  <si>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</si>
  <si>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</si>
  <si>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</si>
  <si>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</si>
  <si>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</si>
  <si>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</si>
  <si>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</si>
  <si>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</si>
  <si>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</si>
  <si>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</si>
  <si>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</si>
  <si>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</si>
  <si>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</si>
  <si>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</si>
  <si>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</si>
  <si>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</si>
  <si>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</si>
  <si>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</si>
  <si>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</si>
  <si>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</si>
  <si>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</si>
  <si>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</si>
  <si>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</si>
  <si>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</si>
  <si>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</si>
  <si>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</si>
  <si>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</si>
  <si>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</si>
  <si>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</si>
  <si>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</si>
  <si>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</si>
  <si>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</si>
  <si>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</si>
  <si>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</si>
  <si>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</si>
  <si>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</si>
  <si>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</si>
  <si>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</si>
  <si>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</si>
  <si>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</si>
  <si>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</si>
  <si>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</si>
  <si>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</si>
  <si>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</si>
  <si>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</si>
  <si>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</si>
  <si>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</si>
  <si>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</si>
  <si>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</si>
  <si>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</si>
  <si>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</si>
  <si>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</si>
  <si>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</si>
  <si>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</si>
  <si>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</si>
  <si>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</si>
  <si>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</si>
  <si>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</si>
  <si>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</si>
  <si>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</si>
  <si>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</si>
  <si>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</si>
  <si>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</si>
  <si>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</si>
  <si>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</si>
  <si>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</si>
  <si>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</si>
  <si>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</si>
  <si>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</si>
  <si>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</si>
  <si>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</si>
  <si>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</si>
  <si>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</si>
  <si>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</si>
  <si>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</si>
  <si>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</si>
  <si>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</si>
  <si>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</si>
  <si>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</si>
  <si>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</si>
  <si>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</si>
  <si>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</si>
  <si>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</si>
  <si>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</si>
  <si>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</si>
  <si>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</si>
  <si>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</si>
  <si>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</si>
  <si>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</si>
  <si>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</si>
  <si>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</si>
  <si>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</si>
  <si>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</si>
  <si>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</si>
  <si>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</si>
  <si>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</si>
  <si>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</si>
  <si>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</si>
  <si>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</si>
  <si>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</si>
  <si>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</si>
  <si>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</si>
  <si>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</si>
  <si>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</si>
  <si>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</si>
  <si>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</si>
  <si>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</si>
  <si>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</si>
  <si>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</si>
  <si>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</si>
  <si>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</si>
  <si>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</si>
  <si>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</si>
  <si>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</si>
  <si>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</si>
  <si>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</si>
  <si>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</si>
  <si>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</si>
  <si>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</si>
  <si>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</si>
  <si>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</si>
  <si>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</si>
  <si>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</si>
  <si>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</si>
  <si>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</si>
  <si>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</si>
  <si>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</si>
  <si>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</si>
  <si>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</si>
  <si>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</si>
  <si>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</si>
  <si>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</si>
  <si>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</si>
  <si>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</si>
  <si>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</si>
  <si>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</si>
  <si>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</si>
  <si>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</si>
  <si>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</si>
  <si>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</si>
  <si>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</si>
  <si>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</si>
  <si>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</si>
  <si>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</si>
  <si>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</si>
  <si>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</si>
  <si>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</si>
  <si>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</si>
  <si>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</si>
  <si>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</si>
  <si>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</si>
  <si>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</si>
  <si>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</si>
  <si>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</si>
  <si>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</si>
  <si>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</si>
  <si>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</si>
  <si>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</si>
  <si>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</si>
  <si>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</si>
  <si>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</si>
  <si>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</si>
  <si>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</si>
  <si>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</si>
  <si>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</si>
  <si>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</si>
  <si>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</si>
  <si>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</si>
  <si>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</si>
  <si>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</si>
  <si>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</si>
  <si>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</si>
  <si>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</si>
  <si>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</si>
  <si>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</si>
  <si>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</si>
  <si>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</si>
  <si>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</si>
  <si>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</si>
  <si>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</si>
  <si>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</si>
  <si>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</si>
  <si>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</si>
  <si>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</si>
  <si>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</si>
  <si>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</si>
  <si>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</si>
  <si>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</si>
  <si>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</si>
  <si>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</si>
  <si>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</si>
  <si>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</si>
  <si>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</si>
  <si>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</si>
  <si>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</si>
  <si>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</si>
  <si>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</si>
  <si>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</si>
  <si>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</si>
  <si>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</si>
  <si>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</si>
  <si>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</si>
  <si>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</si>
  <si>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</si>
  <si>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</si>
  <si>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</si>
  <si>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</si>
  <si>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</si>
  <si>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</si>
  <si>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</si>
  <si>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</si>
  <si>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</si>
  <si>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</si>
  <si>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</si>
  <si>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</si>
  <si>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</si>
  <si>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</si>
  <si>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</si>
  <si>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</si>
  <si>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</si>
  <si>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</si>
  <si>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</si>
  <si>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</si>
  <si>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</si>
  <si>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</si>
  <si>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</si>
  <si>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</si>
  <si>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</si>
  <si>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</si>
  <si>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</si>
  <si>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</si>
  <si>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</si>
  <si>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</si>
  <si>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</si>
  <si>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</si>
  <si>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</si>
  <si>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</si>
  <si>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</si>
  <si>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</si>
  <si>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</si>
  <si>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</si>
  <si>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</si>
  <si>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</si>
  <si>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</si>
  <si>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</si>
  <si>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</si>
  <si>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</si>
  <si>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</si>
  <si>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</si>
  <si>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</si>
  <si>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</si>
  <si>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</si>
  <si>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</si>
  <si>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</si>
  <si>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</si>
  <si>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</si>
  <si>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</si>
  <si>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</si>
  <si>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</si>
  <si>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</si>
  <si>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</si>
  <si>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</si>
  <si>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</si>
  <si>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</si>
  <si>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</si>
  <si>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</si>
  <si>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</si>
  <si>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</si>
  <si>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</si>
  <si>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</si>
  <si>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</si>
  <si>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</si>
  <si>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</si>
  <si>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</si>
  <si>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</si>
  <si>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</si>
  <si>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</si>
  <si>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</si>
  <si>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</si>
  <si>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</si>
  <si>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</si>
  <si>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</si>
  <si>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</si>
  <si>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</si>
  <si>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</si>
  <si>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</si>
  <si>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</si>
  <si>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</si>
  <si>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</si>
  <si>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</si>
  <si>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</si>
  <si>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</si>
  <si>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</si>
  <si>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</si>
  <si>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</si>
  <si>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</si>
  <si>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</si>
  <si>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</si>
  <si>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</si>
  <si>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</si>
  <si>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</si>
  <si>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</si>
  <si>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</si>
  <si>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</si>
  <si>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</si>
  <si>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</si>
  <si>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</si>
  <si>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</si>
  <si>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</si>
  <si>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</si>
  <si>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</si>
  <si>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</si>
  <si>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</si>
  <si>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</si>
  <si>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</si>
  <si>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</si>
  <si>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</si>
  <si>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</si>
  <si>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</si>
  <si>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</si>
  <si>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</si>
  <si>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</si>
  <si>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</si>
  <si>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</si>
  <si>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</si>
  <si>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</si>
  <si>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</si>
  <si>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</si>
  <si>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</si>
  <si>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</si>
  <si>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</si>
  <si>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</si>
  <si>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</si>
  <si>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</si>
  <si>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</si>
  <si>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</si>
  <si>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</si>
  <si>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</si>
  <si>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</si>
  <si>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</si>
  <si>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</si>
  <si>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</si>
  <si>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</si>
  <si>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</si>
  <si>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</si>
  <si>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</si>
  <si>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</si>
  <si>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</si>
  <si>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</si>
  <si>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</si>
  <si>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</si>
  <si>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</si>
  <si>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</si>
  <si>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</si>
  <si>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</si>
  <si>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</si>
  <si>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</si>
  <si>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</si>
  <si>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</si>
  <si>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</si>
  <si>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</si>
  <si>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</si>
  <si>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</si>
  <si>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</si>
  <si>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</si>
  <si>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</si>
  <si>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</si>
  <si>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</si>
  <si>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</si>
  <si>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</si>
  <si>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</si>
  <si>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</si>
  <si>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</si>
  <si>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</si>
  <si>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</si>
  <si>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</si>
  <si>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</si>
  <si>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</si>
  <si>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</si>
  <si>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</si>
  <si>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</si>
  <si>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</si>
  <si>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</si>
  <si>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</si>
  <si>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</si>
  <si>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</si>
  <si>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</si>
  <si>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</si>
  <si>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</si>
  <si>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</si>
  <si>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</si>
  <si>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</si>
  <si>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</si>
  <si>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</si>
  <si>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</si>
  <si>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</si>
  <si>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</si>
  <si>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</si>
  <si>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</si>
  <si>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</si>
  <si>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</si>
  <si>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</si>
  <si>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</si>
  <si>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</si>
  <si>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</si>
  <si>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</si>
  <si>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</si>
  <si>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</si>
  <si>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</si>
  <si>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</si>
  <si>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</si>
  <si>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</si>
  <si>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</si>
  <si>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</si>
  <si>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</si>
  <si>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</si>
  <si>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</si>
  <si>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</si>
  <si>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</si>
  <si>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</si>
  <si>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</si>
  <si>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</si>
  <si>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</si>
  <si>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</si>
  <si>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</si>
  <si>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</si>
  <si>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</si>
  <si>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</si>
  <si>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</si>
  <si>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</si>
  <si>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</si>
  <si>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</si>
  <si>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</si>
  <si>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</si>
  <si>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</si>
  <si>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</si>
  <si>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</si>
  <si>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</si>
  <si>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</si>
  <si>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</si>
  <si>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</si>
  <si>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</si>
  <si>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</si>
  <si>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</si>
  <si>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</si>
  <si>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</si>
  <si>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</si>
  <si>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</si>
  <si>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</si>
  <si>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</si>
  <si>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</si>
  <si>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</si>
  <si>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</si>
  <si>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</si>
  <si>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</si>
  <si>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</si>
  <si>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</si>
  <si>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</si>
  <si>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</si>
  <si>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</si>
  <si>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</si>
  <si>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</si>
  <si>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</si>
  <si>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</si>
  <si>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</si>
  <si>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</si>
  <si>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</si>
  <si>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</si>
  <si>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</si>
  <si>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</si>
  <si>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</si>
  <si>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</si>
  <si>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</si>
  <si>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</si>
  <si>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</si>
  <si>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</si>
  <si>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</si>
  <si>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</si>
  <si>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</si>
  <si>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</si>
  <si>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</si>
  <si>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</si>
  <si>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</si>
  <si>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</si>
  <si>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</si>
  <si>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</si>
  <si>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</si>
  <si>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</si>
  <si>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</si>
  <si>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</si>
  <si>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</si>
  <si>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</si>
  <si>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</si>
  <si>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</si>
  <si>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</si>
  <si>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</si>
  <si>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</si>
  <si>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</si>
  <si>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</si>
  <si>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</si>
  <si>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</si>
  <si>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</si>
  <si>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</si>
  <si>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</si>
  <si>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</si>
  <si>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</si>
  <si>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</si>
  <si>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</si>
  <si>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</si>
  <si>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</si>
  <si>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</si>
  <si>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</si>
  <si>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</si>
  <si>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</si>
  <si>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</si>
  <si>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</si>
  <si>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</si>
  <si>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</si>
  <si>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</si>
  <si>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</si>
  <si>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</si>
  <si>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</si>
  <si>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</si>
  <si>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</si>
  <si>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</si>
  <si>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</si>
  <si>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</si>
  <si>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</si>
  <si>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</si>
  <si>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</si>
  <si>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</si>
  <si>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</si>
  <si>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</si>
  <si>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</si>
  <si>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</si>
  <si>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</si>
  <si>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</si>
  <si>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</si>
  <si>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</si>
  <si>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</si>
  <si>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</si>
  <si>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</si>
  <si>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</si>
  <si>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</si>
  <si>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</si>
  <si>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</si>
  <si>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</si>
  <si>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</si>
  <si>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</si>
  <si>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</si>
  <si>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</si>
  <si>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</si>
  <si>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</si>
  <si>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</si>
  <si>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</si>
  <si>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</si>
  <si>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</si>
  <si>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</si>
  <si>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</si>
  <si>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</si>
  <si>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</si>
  <si>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</si>
  <si>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</si>
  <si>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</si>
  <si>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</si>
  <si>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</si>
  <si>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</si>
  <si>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</si>
  <si>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</si>
  <si>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</si>
  <si>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</si>
  <si>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</si>
  <si>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</si>
  <si>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</si>
  <si>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</si>
  <si>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</si>
  <si>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</si>
  <si>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</si>
  <si>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</si>
  <si>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</si>
  <si>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</si>
  <si>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</si>
  <si>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</si>
  <si>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</si>
  <si>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</si>
  <si>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</si>
  <si>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</si>
  <si>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</si>
  <si>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</si>
  <si>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</si>
  <si>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</si>
  <si>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</si>
  <si>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</si>
  <si>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</si>
  <si>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</si>
  <si>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</si>
  <si>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</si>
  <si>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</si>
  <si>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</si>
  <si>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</si>
  <si>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</si>
  <si>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</si>
  <si>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</si>
  <si>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</si>
  <si>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</si>
  <si>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</si>
  <si>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</si>
  <si>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</si>
  <si>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</si>
  <si>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</si>
  <si>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</si>
  <si>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</si>
  <si>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</si>
  <si>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</si>
  <si>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</si>
  <si>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</si>
  <si>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</si>
  <si>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</si>
  <si>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</si>
  <si>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</si>
  <si>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</si>
  <si>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</si>
  <si>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</si>
  <si>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</si>
  <si>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</si>
  <si>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</si>
  <si>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</si>
  <si>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</si>
  <si>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</si>
  <si>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</si>
  <si>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</si>
  <si>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</si>
  <si>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</si>
  <si>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</si>
  <si>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</si>
  <si>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</si>
  <si>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</si>
  <si>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</si>
  <si>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</si>
  <si>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</si>
  <si>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</si>
  <si>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</si>
  <si>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</si>
  <si>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</si>
  <si>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</si>
  <si>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</si>
  <si>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</si>
  <si>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</si>
  <si>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</si>
  <si>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</si>
  <si>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</si>
  <si>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</si>
  <si>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</si>
  <si>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</si>
  <si>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</si>
  <si>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</si>
  <si>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</si>
  <si>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</si>
  <si>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</si>
  <si>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</si>
  <si>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</si>
  <si>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</si>
  <si>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</si>
  <si>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</si>
  <si>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</si>
  <si>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</si>
  <si>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</si>
  <si>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</si>
  <si>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</si>
  <si>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</si>
  <si>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</si>
  <si>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</si>
  <si>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</si>
  <si>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</si>
  <si>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</si>
  <si>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</si>
  <si>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</si>
  <si>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</si>
  <si>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</si>
  <si>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</si>
  <si>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</si>
  <si>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</si>
  <si>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</si>
  <si>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</si>
  <si>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</si>
  <si>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</si>
  <si>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</si>
  <si>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</si>
  <si>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</si>
  <si>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</si>
  <si>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</si>
  <si>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</si>
  <si>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</si>
  <si>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</si>
  <si>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</si>
  <si>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</si>
  <si>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</si>
  <si>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</si>
  <si>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</si>
  <si>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</si>
  <si>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</si>
  <si>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</si>
  <si>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</si>
  <si>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</si>
  <si>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</si>
  <si>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</si>
  <si>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</si>
  <si>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</si>
  <si>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</si>
  <si>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</si>
  <si>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</si>
  <si>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</si>
  <si>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</si>
  <si>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</si>
  <si>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</si>
  <si>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</si>
  <si>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</si>
  <si>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</si>
  <si>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</si>
  <si>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</si>
  <si>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</si>
  <si>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</si>
  <si>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</si>
  <si>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</si>
  <si>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</si>
  <si>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</si>
  <si>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</si>
  <si>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</si>
  <si>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</si>
  <si>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</si>
  <si>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</si>
  <si>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</si>
  <si>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</si>
  <si>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</si>
  <si>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</si>
  <si>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</si>
  <si>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</si>
  <si>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</si>
  <si>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</si>
  <si>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</si>
  <si>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</si>
  <si>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</si>
  <si>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</si>
  <si>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</si>
  <si>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</si>
  <si>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</si>
  <si>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</si>
  <si>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</si>
  <si>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</si>
  <si>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</si>
  <si>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</si>
  <si>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</si>
  <si>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</si>
  <si>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</si>
  <si>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</si>
  <si>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</si>
  <si>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</si>
  <si>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</si>
  <si>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</si>
  <si>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</si>
  <si>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</si>
  <si>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</si>
  <si>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</si>
  <si>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</si>
  <si>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</si>
  <si>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</si>
  <si>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</si>
  <si>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</si>
  <si>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</si>
  <si>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</si>
  <si>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</si>
  <si>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</si>
  <si>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</si>
  <si>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</si>
  <si>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</si>
  <si>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</si>
  <si>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</si>
  <si>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</si>
  <si>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</si>
  <si>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</si>
  <si>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</si>
  <si>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</si>
  <si>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</si>
  <si>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</si>
  <si>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</si>
  <si>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</si>
  <si>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</si>
  <si>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</si>
  <si>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</si>
  <si>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</si>
  <si>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</si>
  <si>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</si>
  <si>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</si>
  <si>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</si>
  <si>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</si>
  <si>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</si>
  <si>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</si>
  <si>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</si>
  <si>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</si>
  <si>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</si>
  <si>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</si>
  <si>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</si>
  <si>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</si>
  <si>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</si>
  <si>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</si>
  <si>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</si>
  <si>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</si>
  <si>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</si>
  <si>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</si>
  <si>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</si>
  <si>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</si>
  <si>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</si>
  <si>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</si>
  <si>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</si>
  <si>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</si>
  <si>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</si>
  <si>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</si>
  <si>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</si>
  <si>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</si>
  <si>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</si>
  <si>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</si>
  <si>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</si>
  <si>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</si>
  <si>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</si>
  <si>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</si>
  <si>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</si>
  <si>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</si>
  <si>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</si>
  <si>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</si>
  <si>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</si>
  <si>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</si>
  <si>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</si>
  <si>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</si>
  <si>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</si>
  <si>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</si>
  <si>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</si>
  <si>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</si>
  <si>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</si>
  <si>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</si>
  <si>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</si>
  <si>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</si>
  <si>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</si>
  <si>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</si>
  <si>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</si>
  <si>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</si>
  <si>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</si>
  <si>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</si>
  <si>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</si>
  <si>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</si>
  <si>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</si>
  <si>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</si>
  <si>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</si>
  <si>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</si>
  <si>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</si>
  <si>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</si>
  <si>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</si>
  <si>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</si>
  <si>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</si>
  <si>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</si>
  <si>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</si>
  <si>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</si>
  <si>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</si>
  <si>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</si>
  <si>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</si>
  <si>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</si>
  <si>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</si>
  <si>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</si>
  <si>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</si>
  <si>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</si>
  <si>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</si>
  <si>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</si>
  <si>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</si>
  <si>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</si>
  <si>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</si>
  <si>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</si>
  <si>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</si>
  <si>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</si>
  <si>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</si>
  <si>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</si>
  <si>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</si>
  <si>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</si>
  <si>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</si>
  <si>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</si>
  <si>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</si>
  <si>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</si>
  <si>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</si>
  <si>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</si>
  <si>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</si>
  <si>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</si>
  <si>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</si>
  <si>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</si>
  <si>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</si>
  <si>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</si>
  <si>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</si>
  <si>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</si>
  <si>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</si>
  <si>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</si>
  <si>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</si>
  <si>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</si>
  <si>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</si>
  <si>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</si>
  <si>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</si>
  <si>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</si>
  <si>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</si>
  <si>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</si>
  <si>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</si>
  <si>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</si>
  <si>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</si>
  <si>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</si>
  <si>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</si>
  <si>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</si>
  <si>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</si>
  <si>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</si>
  <si>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</si>
  <si>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</si>
  <si>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</si>
  <si>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</si>
  <si>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</si>
  <si>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</si>
  <si>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</si>
  <si>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</si>
  <si>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</si>
  <si>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</si>
  <si>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</si>
  <si>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</si>
  <si>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</si>
  <si>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</si>
  <si>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</si>
  <si>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</si>
  <si>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</si>
  <si>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</si>
  <si>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</si>
  <si>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</si>
  <si>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</si>
  <si>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</si>
  <si>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</si>
  <si>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</si>
  <si>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</si>
  <si>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</si>
  <si>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</si>
  <si>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</si>
  <si>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</si>
  <si>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</si>
  <si>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</si>
  <si>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</si>
  <si>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</si>
  <si>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</si>
  <si>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</si>
  <si>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</si>
  <si>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</si>
  <si>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</si>
  <si>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</si>
  <si>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</si>
  <si>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</si>
  <si>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</si>
  <si>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</si>
  <si>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</si>
  <si>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</si>
  <si>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</si>
  <si>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</si>
  <si>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</si>
  <si>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</si>
  <si>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</si>
  <si>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</si>
  <si>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</si>
  <si>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</si>
  <si>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</si>
  <si>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</si>
  <si>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</si>
  <si>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</si>
  <si>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</si>
  <si>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</si>
  <si>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</si>
  <si>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</si>
  <si>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</si>
  <si>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</si>
  <si>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</si>
  <si>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</si>
  <si>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</si>
  <si>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</si>
  <si>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</si>
  <si>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</si>
  <si>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</si>
  <si>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</si>
  <si>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</si>
  <si>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</si>
  <si>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</si>
  <si>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</si>
  <si>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</si>
  <si>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</si>
  <si>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</si>
  <si>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</si>
  <si>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</si>
  <si>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</si>
  <si>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</si>
  <si>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</si>
  <si>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</si>
  <si>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</si>
  <si>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</si>
  <si>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</si>
  <si>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</si>
  <si>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</si>
  <si>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</si>
  <si>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</si>
  <si>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</si>
  <si>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</si>
  <si>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</si>
  <si>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</si>
  <si>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</si>
  <si>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</si>
  <si>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</si>
  <si>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</si>
  <si>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</si>
  <si>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</si>
  <si>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</si>
  <si>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</si>
  <si>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</si>
  <si>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</si>
  <si>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</si>
  <si>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</si>
  <si>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</si>
  <si>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</si>
  <si>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</si>
  <si>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</si>
  <si>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</si>
  <si>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</si>
  <si>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</si>
  <si>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</si>
  <si>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</si>
  <si>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</si>
  <si>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</si>
  <si>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</si>
  <si>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</si>
  <si>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</si>
  <si>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</si>
  <si>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</si>
  <si>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</si>
  <si>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</si>
  <si>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</si>
  <si>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</si>
  <si>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</si>
  <si>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</si>
  <si>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</si>
  <si>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</si>
  <si>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</si>
  <si>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</si>
  <si>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</si>
  <si>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</si>
  <si>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</si>
  <si>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</si>
  <si>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</si>
  <si>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</si>
  <si>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</si>
  <si>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</si>
  <si>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</si>
  <si>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</si>
  <si>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</si>
  <si>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</si>
  <si>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</si>
  <si>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</si>
  <si>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</si>
  <si>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</si>
  <si>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</si>
  <si>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</si>
  <si>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</si>
  <si>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</si>
  <si>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</si>
  <si>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</si>
  <si>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</si>
  <si>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</si>
  <si>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</si>
  <si>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</si>
  <si>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</si>
  <si>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</si>
  <si>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</si>
  <si>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</si>
  <si>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</si>
  <si>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</si>
  <si>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</si>
  <si>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</si>
  <si>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</si>
  <si>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</si>
  <si>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</si>
  <si>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</si>
  <si>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</si>
  <si>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</si>
  <si>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</si>
  <si>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</si>
  <si>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</si>
  <si>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</si>
  <si>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</si>
  <si>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</si>
  <si>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</si>
  <si>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</si>
  <si>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</si>
  <si>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</si>
  <si>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</si>
  <si>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</si>
  <si>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</si>
  <si>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</si>
  <si>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</si>
  <si>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</si>
  <si>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</si>
  <si>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</si>
  <si>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</si>
  <si>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</si>
  <si>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</si>
  <si>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</si>
  <si>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</si>
  <si>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</si>
  <si>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</si>
  <si>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</si>
  <si>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</si>
  <si>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</si>
  <si>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</si>
  <si>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</si>
  <si>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</si>
  <si>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</si>
  <si>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</si>
  <si>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</si>
  <si>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</si>
  <si>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</si>
  <si>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</si>
  <si>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</si>
  <si>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</si>
  <si>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</si>
  <si>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</si>
  <si>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</si>
  <si>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</si>
  <si>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</si>
  <si>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</si>
  <si>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</si>
  <si>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</si>
  <si>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</si>
  <si>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</si>
  <si>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</si>
  <si>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</si>
  <si>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</si>
  <si>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</si>
  <si>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</si>
  <si>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</si>
  <si>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</si>
  <si>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</si>
  <si>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</si>
  <si>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</si>
  <si>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</si>
  <si>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</si>
  <si>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</si>
  <si>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</si>
  <si>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</si>
  <si>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</si>
  <si>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</si>
  <si>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</si>
  <si>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</si>
  <si>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</si>
  <si>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</si>
  <si>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</si>
  <si>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</si>
  <si>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</si>
  <si>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</si>
  <si>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</si>
  <si>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</si>
  <si>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</si>
  <si>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</si>
  <si>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</si>
  <si>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</si>
  <si>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</si>
  <si>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</si>
  <si>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</si>
  <si>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</si>
  <si>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</si>
  <si>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</si>
  <si>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</si>
  <si>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</si>
  <si>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</si>
  <si>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</si>
  <si>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</si>
  <si>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</si>
  <si>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</si>
  <si>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</si>
  <si>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</si>
  <si>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</si>
  <si>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</si>
  <si>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</si>
  <si>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</si>
  <si>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</si>
  <si>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</si>
  <si>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</si>
  <si>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</si>
  <si>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</si>
  <si>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</si>
  <si>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</si>
  <si>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</si>
  <si>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</si>
  <si>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</si>
  <si>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</si>
  <si>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</si>
  <si>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</si>
  <si>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</si>
  <si>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</si>
  <si>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</si>
  <si>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</si>
  <si>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</si>
  <si>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</si>
  <si>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</si>
  <si>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</si>
  <si>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</si>
  <si>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</si>
  <si>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</si>
  <si>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</si>
  <si>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</si>
  <si>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</si>
  <si>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</si>
  <si>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</si>
  <si>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</si>
  <si>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</si>
  <si>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</si>
  <si>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</si>
  <si>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</si>
  <si>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</si>
  <si>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</si>
  <si>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</si>
  <si>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</si>
  <si>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</si>
  <si>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</si>
  <si>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</si>
  <si>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</si>
  <si>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</si>
  <si>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</si>
  <si>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</si>
  <si>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</si>
  <si>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</si>
  <si>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</si>
  <si>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</si>
  <si>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</si>
  <si>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</si>
  <si>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</si>
  <si>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</si>
  <si>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</si>
  <si>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</si>
  <si>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</si>
  <si>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</si>
  <si>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</si>
  <si>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</si>
  <si>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</si>
  <si>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</si>
  <si>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</si>
  <si>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</si>
  <si>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</si>
  <si>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</si>
  <si>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</si>
  <si>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</si>
  <si>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</si>
  <si>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</si>
  <si>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</si>
  <si>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</si>
  <si>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</si>
  <si>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</si>
  <si>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</si>
  <si>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</si>
  <si>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</si>
  <si>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</si>
  <si>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</si>
  <si>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</si>
  <si>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</si>
  <si>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</si>
  <si>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</si>
  <si>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</si>
  <si>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</si>
  <si>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</si>
  <si>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</si>
  <si>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</si>
  <si>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</si>
  <si>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</si>
  <si>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</si>
  <si>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</si>
  <si>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</si>
  <si>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</si>
  <si>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</si>
  <si>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</si>
  <si>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</si>
  <si>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</si>
  <si>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</si>
  <si>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</si>
  <si>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</si>
  <si>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</si>
  <si>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</si>
  <si>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</si>
  <si>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</si>
  <si>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</si>
  <si>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</si>
  <si>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</si>
  <si>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</si>
  <si>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</si>
  <si>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</si>
  <si>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</si>
  <si>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</si>
  <si>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</si>
  <si>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</si>
  <si>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</si>
  <si>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</si>
  <si>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</si>
  <si>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</si>
  <si>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</si>
  <si>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</si>
  <si>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</si>
  <si>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</si>
  <si>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</si>
  <si>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</si>
  <si>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</si>
  <si>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</si>
  <si>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</si>
  <si>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</si>
  <si>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</si>
  <si>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</si>
  <si>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</si>
  <si>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</si>
  <si>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</si>
  <si>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</si>
  <si>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</si>
  <si>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</si>
  <si>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</si>
  <si>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</si>
  <si>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</si>
  <si>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</si>
  <si>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</si>
  <si>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</si>
  <si>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</si>
  <si>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</si>
  <si>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</si>
  <si>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</si>
  <si>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</si>
  <si>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</si>
  <si>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</si>
  <si>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</si>
  <si>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</si>
  <si>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</si>
  <si>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</si>
  <si>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</si>
  <si>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</si>
  <si>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</si>
  <si>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</si>
  <si>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</si>
  <si>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</si>
  <si>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</si>
  <si>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</si>
  <si>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</si>
  <si>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</si>
  <si>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</si>
  <si>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</si>
  <si>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</si>
  <si>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</si>
  <si>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</si>
  <si>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</si>
  <si>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</si>
  <si>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</si>
  <si>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</si>
  <si>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</si>
  <si>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</si>
  <si>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</si>
  <si>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</si>
  <si>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</si>
  <si>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</si>
  <si>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</si>
  <si>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</si>
  <si>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</si>
  <si>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</si>
  <si>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</si>
  <si>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</si>
  <si>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</si>
  <si>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</si>
  <si>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</si>
  <si>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</si>
  <si>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</si>
  <si>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</si>
  <si>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</si>
  <si>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</si>
  <si>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</si>
  <si>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</si>
  <si>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</si>
  <si>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</si>
  <si>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</si>
  <si>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</si>
  <si>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</si>
  <si>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</si>
  <si>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</si>
  <si>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</si>
  <si>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</si>
  <si>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</si>
  <si>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</si>
  <si>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</si>
  <si>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</si>
  <si>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</si>
  <si>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</si>
  <si>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</si>
  <si>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</si>
  <si>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</si>
  <si>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</si>
  <si>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</si>
  <si>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</si>
  <si>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</si>
  <si>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</si>
  <si>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</si>
  <si>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</si>
  <si>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</si>
  <si>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</si>
  <si>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</si>
  <si>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</si>
  <si>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</si>
  <si>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</si>
  <si>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</si>
  <si>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</si>
  <si>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</si>
  <si>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</si>
  <si>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</si>
  <si>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</si>
  <si>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</si>
  <si>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</si>
  <si>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</si>
  <si>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</si>
  <si>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</si>
  <si>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</si>
  <si>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</si>
  <si>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</si>
  <si>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</si>
  <si>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</si>
  <si>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</si>
  <si>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</si>
  <si>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</si>
  <si>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</si>
  <si>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</si>
  <si>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</si>
  <si>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</si>
  <si>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</si>
  <si>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</si>
  <si>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</si>
  <si>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</si>
  <si>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</si>
  <si>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</si>
  <si>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</si>
  <si>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</si>
  <si>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</si>
  <si>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</si>
  <si>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</si>
  <si>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</si>
  <si>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</si>
  <si>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</si>
  <si>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</si>
  <si>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</si>
  <si>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</si>
  <si>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</si>
  <si>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</si>
  <si>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</si>
  <si>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</si>
  <si>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</si>
  <si>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</si>
  <si>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</si>
  <si>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</si>
  <si>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</si>
  <si>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</si>
  <si>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</si>
  <si>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</si>
  <si>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</si>
  <si>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</si>
  <si>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</si>
  <si>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</si>
  <si>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</si>
  <si>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</si>
  <si>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</si>
  <si>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</si>
  <si>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</si>
  <si>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</si>
  <si>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</si>
  <si>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</si>
  <si>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</si>
  <si>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</si>
  <si>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</si>
  <si>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</si>
  <si>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</si>
  <si>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</si>
  <si>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</si>
  <si>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</si>
  <si>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</si>
  <si>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</si>
  <si>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</si>
  <si>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</si>
  <si>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</si>
  <si>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</si>
  <si>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</si>
  <si>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</si>
  <si>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</si>
  <si>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</si>
  <si>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</si>
  <si>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</si>
  <si>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</si>
  <si>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</si>
  <si>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</si>
  <si>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</si>
  <si>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</si>
  <si>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</si>
  <si>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</si>
  <si>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</si>
  <si>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</si>
  <si>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</si>
  <si>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</si>
  <si>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</si>
  <si>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</si>
  <si>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</si>
  <si>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</si>
  <si>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</si>
  <si>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</si>
  <si>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</si>
  <si>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</si>
  <si>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</si>
  <si>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</si>
  <si>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</si>
  <si>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</si>
  <si>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</si>
  <si>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</si>
  <si>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</si>
  <si>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</si>
  <si>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</si>
  <si>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</si>
  <si>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</si>
  <si>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</si>
  <si>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</si>
  <si>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</si>
  <si>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</si>
  <si>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</si>
  <si>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</si>
  <si>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</si>
  <si>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</si>
  <si>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</si>
  <si>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</si>
  <si>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</si>
  <si>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</si>
  <si>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</si>
  <si>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</si>
  <si>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</si>
  <si>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</si>
  <si>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</si>
  <si>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</si>
  <si>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</si>
  <si>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</si>
  <si>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</si>
  <si>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</si>
  <si>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</si>
  <si>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</si>
  <si>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</si>
  <si>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</si>
  <si>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</si>
  <si>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</si>
  <si>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</si>
  <si>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</si>
  <si>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</si>
  <si>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</si>
  <si>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</si>
  <si>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</si>
  <si>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</si>
  <si>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</si>
  <si>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</si>
  <si>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</si>
  <si>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</si>
  <si>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</si>
  <si>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</si>
  <si>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</si>
  <si>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</si>
  <si>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</si>
  <si>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</si>
  <si>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</si>
  <si>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</si>
  <si>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</si>
  <si>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</si>
  <si>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</si>
  <si>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</si>
  <si>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</si>
  <si>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</si>
  <si>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</si>
  <si>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</si>
  <si>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</si>
  <si>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</si>
  <si>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</si>
  <si>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</si>
  <si>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</si>
  <si>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</si>
  <si>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</si>
  <si>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</si>
  <si>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</si>
  <si>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</si>
  <si>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</si>
  <si>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</si>
  <si>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</si>
  <si>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</si>
  <si>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</si>
  <si>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</si>
  <si>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</si>
  <si>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</si>
  <si>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</si>
  <si>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</si>
  <si>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</si>
  <si>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</si>
  <si>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</si>
  <si>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</si>
  <si>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</si>
  <si>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</si>
  <si>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</si>
  <si>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</si>
  <si>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</si>
  <si>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</si>
  <si>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</si>
  <si>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</si>
  <si>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</si>
  <si>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</si>
  <si>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</si>
  <si>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</si>
  <si>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</si>
  <si>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</si>
  <si>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</si>
  <si>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</si>
  <si>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</si>
  <si>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</si>
  <si>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</si>
  <si>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</si>
  <si>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</si>
  <si>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</si>
  <si>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</si>
  <si>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</si>
  <si>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</si>
  <si>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</si>
  <si>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</si>
  <si>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</si>
  <si>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</si>
  <si>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</si>
  <si>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</si>
  <si>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</si>
  <si>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</si>
  <si>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</si>
  <si>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</si>
  <si>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</si>
  <si>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</si>
  <si>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</si>
  <si>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</si>
  <si>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</si>
  <si>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</si>
  <si>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</si>
  <si>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</si>
  <si>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</si>
  <si>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</si>
  <si>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</si>
  <si>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</si>
  <si>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</si>
  <si>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</si>
  <si>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</si>
  <si>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</si>
  <si>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</si>
  <si>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</si>
  <si>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</si>
  <si>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</si>
  <si>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</si>
  <si>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</si>
  <si>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</si>
  <si>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</si>
  <si>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</si>
  <si>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</si>
  <si>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</si>
  <si>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</si>
  <si>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</si>
  <si>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</si>
  <si>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</si>
  <si>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</si>
  <si>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</si>
  <si>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</si>
  <si>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</si>
  <si>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</si>
  <si>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</si>
  <si>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</si>
  <si>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</si>
  <si>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</si>
  <si>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</si>
  <si>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</si>
  <si>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</si>
  <si>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</si>
  <si>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</si>
  <si>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</si>
  <si>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</si>
  <si>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</si>
  <si>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</si>
  <si>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</si>
  <si>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</si>
  <si>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</si>
  <si>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</si>
  <si>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</si>
  <si>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</si>
  <si>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</si>
  <si>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</si>
  <si>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</si>
  <si>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</si>
  <si>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</si>
  <si>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</si>
  <si>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</si>
  <si>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</si>
  <si>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</si>
  <si>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</si>
  <si>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</si>
  <si>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</si>
  <si>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</si>
  <si>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</si>
  <si>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</si>
  <si>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</si>
  <si>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</si>
  <si>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</si>
  <si>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</si>
  <si>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</si>
  <si>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</si>
  <si>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</si>
  <si>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</si>
  <si>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</si>
  <si>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</si>
  <si>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</si>
  <si>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</si>
  <si>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</si>
  <si>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</si>
  <si>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</si>
  <si>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</si>
  <si>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</si>
  <si>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</si>
  <si>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</si>
  <si>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</si>
  <si>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</si>
  <si>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</si>
  <si>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</si>
  <si>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</si>
  <si>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</si>
  <si>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</si>
  <si>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</si>
  <si>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</si>
  <si>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</si>
  <si>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</si>
  <si>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</si>
  <si>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</si>
  <si>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</si>
  <si>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</si>
  <si>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</si>
  <si>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</si>
  <si>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</si>
  <si>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</si>
  <si>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</si>
  <si>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</si>
  <si>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</si>
  <si>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</si>
  <si>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</si>
  <si>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</si>
  <si>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</si>
  <si>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</si>
  <si>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</si>
  <si>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</si>
  <si>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</si>
  <si>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</si>
  <si>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</si>
  <si>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</si>
  <si>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</si>
  <si>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</si>
  <si>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</si>
  <si>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</si>
  <si>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</si>
  <si>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</si>
  <si>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</si>
  <si>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</si>
  <si>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</si>
  <si>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</si>
  <si>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</si>
  <si>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</si>
  <si>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</si>
  <si>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</si>
  <si>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</si>
  <si>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</si>
  <si>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</si>
  <si>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</si>
  <si>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</si>
  <si>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</si>
  <si>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</si>
  <si>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</si>
  <si>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</si>
  <si>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</si>
  <si>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</si>
  <si>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</si>
  <si>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</si>
  <si>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</si>
  <si>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</si>
  <si>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</si>
  <si>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</si>
  <si>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</si>
  <si>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</si>
  <si>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</si>
  <si>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</si>
  <si>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</si>
  <si>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</si>
  <si>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</si>
  <si>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</si>
  <si>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</si>
  <si>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</si>
  <si>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</si>
  <si>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</si>
  <si>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</si>
  <si>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</si>
  <si>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</si>
  <si>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</si>
  <si>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</si>
  <si>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</si>
  <si>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</si>
  <si>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</si>
  <si>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</si>
  <si>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</si>
  <si>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</si>
  <si>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</si>
  <si>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</si>
  <si>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</si>
  <si>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</si>
  <si>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</si>
  <si>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</si>
  <si>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</si>
  <si>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</si>
  <si>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</si>
  <si>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</si>
  <si>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</si>
  <si>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</si>
  <si>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</si>
  <si>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</si>
  <si>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</si>
  <si>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</si>
  <si>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</si>
  <si>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</si>
  <si>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</si>
  <si>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</si>
  <si>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</si>
  <si>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</si>
  <si>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</si>
  <si>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</si>
  <si>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</si>
  <si>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</si>
  <si>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</si>
  <si>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</si>
  <si>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</si>
  <si>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</si>
  <si>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</si>
  <si>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</si>
  <si>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</si>
  <si>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</si>
  <si>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</si>
  <si>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</si>
  <si>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</si>
  <si>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</si>
  <si>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</si>
  <si>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</si>
  <si>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</si>
  <si>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</si>
  <si>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</si>
  <si>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</si>
  <si>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</si>
  <si>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</si>
  <si>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</si>
  <si>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</si>
  <si>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</si>
  <si>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</si>
  <si>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</si>
  <si>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</si>
  <si>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</si>
  <si>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</si>
  <si>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</si>
  <si>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</si>
  <si>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</si>
  <si>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</si>
  <si>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</si>
  <si>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</si>
  <si>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</si>
  <si>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</si>
  <si>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</si>
  <si>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</si>
  <si>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</si>
  <si>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</si>
  <si>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</si>
  <si>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</si>
  <si>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</si>
  <si>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</si>
  <si>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</si>
  <si>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</si>
  <si>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</si>
  <si>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</si>
  <si>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</si>
  <si>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</si>
  <si>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</si>
  <si>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</si>
  <si>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</si>
  <si>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</si>
  <si>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</si>
  <si>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</si>
  <si>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</si>
  <si>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</si>
  <si>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</si>
  <si>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</si>
  <si>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</si>
  <si>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</si>
  <si>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</si>
  <si>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</si>
  <si>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</si>
  <si>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</si>
  <si>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</si>
  <si>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</si>
  <si>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</si>
  <si>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</si>
  <si>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</si>
  <si>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</si>
  <si>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</si>
  <si>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</si>
  <si>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</si>
  <si>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</si>
  <si>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</si>
  <si>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</si>
  <si>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</si>
  <si>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</si>
  <si>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</si>
  <si>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</si>
  <si>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</si>
  <si>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</si>
  <si>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</si>
  <si>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</si>
  <si>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</si>
  <si>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</si>
  <si>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</si>
  <si>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</si>
  <si>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</si>
  <si>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</si>
  <si>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</si>
  <si>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</si>
  <si>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</si>
  <si>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</si>
  <si>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</si>
  <si>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</si>
  <si>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</si>
  <si>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</si>
  <si>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</si>
  <si>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</si>
  <si>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</si>
  <si>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</si>
  <si>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</si>
  <si>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</si>
  <si>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</si>
  <si>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</si>
  <si>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</si>
  <si>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</si>
  <si>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</si>
  <si>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</si>
  <si>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</si>
  <si>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</si>
  <si>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</si>
  <si>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</si>
  <si>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</si>
  <si>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</si>
  <si>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</si>
  <si>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</si>
  <si>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</si>
  <si>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</si>
  <si>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</si>
  <si>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</si>
  <si>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</si>
  <si>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</si>
  <si>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</si>
  <si>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</si>
  <si>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</si>
  <si>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</si>
  <si>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</si>
  <si>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</si>
  <si>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</si>
  <si>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</si>
  <si>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</si>
  <si>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</si>
  <si>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</si>
  <si>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</si>
  <si>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</si>
  <si>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</si>
  <si>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</si>
  <si>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</si>
  <si>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</si>
  <si>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</si>
  <si>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</si>
  <si>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</si>
  <si>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</si>
  <si>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</si>
  <si>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</si>
  <si>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</si>
  <si>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</si>
  <si>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</si>
  <si>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</si>
  <si>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</si>
  <si>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</si>
  <si>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</si>
  <si>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</si>
  <si>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</si>
  <si>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</si>
  <si>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</si>
  <si>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</si>
  <si>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</si>
  <si>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</si>
  <si>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</si>
  <si>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</si>
  <si>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</si>
  <si>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</si>
  <si>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</si>
  <si>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</si>
  <si>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</si>
  <si>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</si>
  <si>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</si>
  <si>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</si>
  <si>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</si>
  <si>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</si>
  <si>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</si>
  <si>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</si>
  <si>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</si>
  <si>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</si>
  <si>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</si>
  <si>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</si>
  <si>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</si>
  <si>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</si>
  <si>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</si>
  <si>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</si>
  <si>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</si>
  <si>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</si>
  <si>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</si>
  <si>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</si>
  <si>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</si>
  <si>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</si>
  <si>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</si>
  <si>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</si>
  <si>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</si>
  <si>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</si>
  <si>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</si>
  <si>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</si>
  <si>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</si>
  <si>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</si>
  <si>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</si>
  <si>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</si>
  <si>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</si>
  <si>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</si>
  <si>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</si>
  <si>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</si>
  <si>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</si>
  <si>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</si>
  <si>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</si>
  <si>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</si>
  <si>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</si>
  <si>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</si>
  <si>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</si>
  <si>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</si>
  <si>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</si>
  <si>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</si>
  <si>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</si>
  <si>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</si>
  <si>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</si>
  <si>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</si>
  <si>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</si>
  <si>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</si>
  <si>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</si>
  <si>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</si>
  <si>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</si>
  <si>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</si>
  <si>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</si>
  <si>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</si>
  <si>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</si>
  <si>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</si>
  <si>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</si>
  <si>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</si>
  <si>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</si>
  <si>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</si>
  <si>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</si>
  <si>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</si>
  <si>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</si>
  <si>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</si>
  <si>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</si>
  <si>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</si>
  <si>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</si>
  <si>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</si>
  <si>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</si>
  <si>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</si>
  <si>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</si>
  <si>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</si>
  <si>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</si>
  <si>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</si>
  <si>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</si>
  <si>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</si>
  <si>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</si>
  <si>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</si>
  <si>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</si>
  <si>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</si>
  <si>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</si>
  <si>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</si>
  <si>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</si>
  <si>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</si>
  <si>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</si>
  <si>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</si>
  <si>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</si>
  <si>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</si>
  <si>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</si>
  <si>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</si>
  <si>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</si>
  <si>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</si>
  <si>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</si>
  <si>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</si>
  <si>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</si>
  <si>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</si>
  <si>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</si>
  <si>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</si>
  <si>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</si>
  <si>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</si>
  <si>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</si>
  <si>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</si>
  <si>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</si>
  <si>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</si>
  <si>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</si>
  <si>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</si>
  <si>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</si>
  <si>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</si>
  <si>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</si>
  <si>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</si>
  <si>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</si>
  <si>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</si>
  <si>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</si>
  <si>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</si>
  <si>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</si>
  <si>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</si>
  <si>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</si>
  <si>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</si>
  <si>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</si>
  <si>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</si>
  <si>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</si>
  <si>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</si>
  <si>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</si>
  <si>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</si>
  <si>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</si>
  <si>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</si>
  <si>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</si>
  <si>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</si>
  <si>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</si>
  <si>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</si>
  <si>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</si>
  <si>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</si>
  <si>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</si>
  <si>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</si>
  <si>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</si>
  <si>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</si>
  <si>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</si>
  <si>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</si>
  <si>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</si>
  <si>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</si>
  <si>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</si>
  <si>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</si>
  <si>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</si>
  <si>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</si>
  <si>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</si>
  <si>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</si>
  <si>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</si>
  <si>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</si>
  <si>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</si>
  <si>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</si>
  <si>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</si>
  <si>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</si>
  <si>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</si>
  <si>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</si>
  <si>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</si>
  <si>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</si>
  <si>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</si>
  <si>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</si>
  <si>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</si>
  <si>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</si>
  <si>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</si>
  <si>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</si>
  <si>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</si>
  <si>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</si>
  <si>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</si>
  <si>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</si>
  <si>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</si>
  <si>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</si>
  <si>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</si>
  <si>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</si>
  <si>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</si>
  <si>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</si>
  <si>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</si>
  <si>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</si>
  <si>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</si>
  <si>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</si>
  <si>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</si>
  <si>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</si>
  <si>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</si>
  <si>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</si>
  <si>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</si>
  <si>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</si>
  <si>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</si>
  <si>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</si>
  <si>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</si>
  <si>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</si>
  <si>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</si>
  <si>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</si>
  <si>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</si>
  <si>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</si>
  <si>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</si>
  <si>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</si>
  <si>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</si>
  <si>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</si>
  <si>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</si>
  <si>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</si>
  <si>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</si>
  <si>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</si>
  <si>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</si>
  <si>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</si>
  <si>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</si>
  <si>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</si>
  <si>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</si>
  <si>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</si>
  <si>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</si>
  <si>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</si>
  <si>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</si>
  <si>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</si>
  <si>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</si>
  <si>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</si>
  <si>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</si>
  <si>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</si>
  <si>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</si>
  <si>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</si>
  <si>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</si>
  <si>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</si>
  <si>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</si>
  <si>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</si>
  <si>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</si>
  <si>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</si>
  <si>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</si>
  <si>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</si>
  <si>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</si>
  <si>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</si>
  <si>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</si>
  <si>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</si>
  <si>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</si>
  <si>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</si>
  <si>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</si>
  <si>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</si>
  <si>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</si>
  <si>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</si>
  <si>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</si>
  <si>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</si>
  <si>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</si>
  <si>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</si>
  <si>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</si>
  <si>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</si>
  <si>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</si>
  <si>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</si>
  <si>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</si>
  <si>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</si>
  <si>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</si>
  <si>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</si>
  <si>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</si>
  <si>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</si>
  <si>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</si>
  <si>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</si>
  <si>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</si>
  <si>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</si>
  <si>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</si>
  <si>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</si>
  <si>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</si>
  <si>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</si>
  <si>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</si>
  <si>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</si>
  <si>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</si>
  <si>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</si>
  <si>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</si>
  <si>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</si>
  <si>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</si>
  <si>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</si>
  <si>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</si>
  <si>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</si>
  <si>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</si>
  <si>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</si>
  <si>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</si>
  <si>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</si>
  <si>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</si>
  <si>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</si>
  <si>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</si>
  <si>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</si>
  <si>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</si>
  <si>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</si>
  <si>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</si>
  <si>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</si>
  <si>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</si>
  <si>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</si>
  <si>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</si>
  <si>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</si>
  <si>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</si>
  <si>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</si>
  <si>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</si>
  <si>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</si>
  <si>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</si>
  <si>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</si>
  <si>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</si>
  <si>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</si>
  <si>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</si>
  <si>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</si>
  <si>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</si>
  <si>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</si>
  <si>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</si>
  <si>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</si>
  <si>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</si>
  <si>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</si>
  <si>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</si>
  <si>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</si>
  <si>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</si>
  <si>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</si>
  <si>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</si>
  <si>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</si>
  <si>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</si>
  <si>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</si>
  <si>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</si>
  <si>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</si>
  <si>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</si>
  <si>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</si>
  <si>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</si>
  <si>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</si>
  <si>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</si>
  <si>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</si>
  <si>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</si>
  <si>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</si>
  <si>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</si>
  <si>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</si>
  <si>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</si>
  <si>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</si>
  <si>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</si>
  <si>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</si>
  <si>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</si>
  <si>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</si>
  <si>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</si>
  <si>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</si>
  <si>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</si>
  <si>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</si>
  <si>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</si>
  <si>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</si>
  <si>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</si>
  <si>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</si>
  <si>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</si>
  <si>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</si>
  <si>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</si>
  <si>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</si>
  <si>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</si>
  <si>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</si>
  <si>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</si>
  <si>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</si>
  <si>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</si>
  <si>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</si>
  <si>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</si>
  <si>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</si>
  <si>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</si>
  <si>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</si>
  <si>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</si>
  <si>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</si>
  <si>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</si>
  <si>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</si>
  <si>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</si>
  <si>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</si>
  <si>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</si>
  <si>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</si>
  <si>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</si>
  <si>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</si>
  <si>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</si>
  <si>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</si>
  <si>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</si>
  <si>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</si>
  <si>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</si>
  <si>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</si>
  <si>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</si>
  <si>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</si>
  <si>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</si>
  <si>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</si>
  <si>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</si>
  <si>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</si>
  <si>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</si>
  <si>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</si>
  <si>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</si>
  <si>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</si>
  <si>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</si>
  <si>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</si>
  <si>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</si>
  <si>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</si>
  <si>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</si>
  <si>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</si>
  <si>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</si>
  <si>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</si>
  <si>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</si>
  <si>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</si>
  <si>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</si>
  <si>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</si>
  <si>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</si>
  <si>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</si>
  <si>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</si>
  <si>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</si>
  <si>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</si>
  <si>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</si>
  <si>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</si>
  <si>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</si>
  <si>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</si>
  <si>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</si>
  <si>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</si>
  <si>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</si>
  <si>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</si>
  <si>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</si>
  <si>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</si>
  <si>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</si>
  <si>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</si>
  <si>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</si>
  <si>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</si>
  <si>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</si>
  <si>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</si>
  <si>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</si>
  <si>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</si>
  <si>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</si>
  <si>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</si>
  <si>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</si>
  <si>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</si>
  <si>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</si>
  <si>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</si>
  <si>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</si>
  <si>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</si>
  <si>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</si>
  <si>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</si>
  <si>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</si>
  <si>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</si>
  <si>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</si>
  <si>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</si>
  <si>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</si>
  <si>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</si>
  <si>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</si>
  <si>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</si>
  <si>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</si>
  <si>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</si>
  <si>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</si>
  <si>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</si>
  <si>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</si>
  <si>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</si>
  <si>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</si>
  <si>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</si>
  <si>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</si>
  <si>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</si>
  <si>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</si>
  <si>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</si>
  <si>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</si>
  <si>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</si>
  <si>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</si>
  <si>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</si>
  <si>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</si>
  <si>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</si>
  <si>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</si>
  <si>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</si>
  <si>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</si>
  <si>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</si>
  <si>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</si>
  <si>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</si>
  <si>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</si>
  <si>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</si>
  <si>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</si>
  <si>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</si>
  <si>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</si>
  <si>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</si>
  <si>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</si>
  <si>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</si>
  <si>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</si>
  <si>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</si>
  <si>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</si>
  <si>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</si>
  <si>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</si>
  <si>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</si>
  <si>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</si>
  <si>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</si>
  <si>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</si>
  <si>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</si>
  <si>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</si>
  <si>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</si>
  <si>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</si>
  <si>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</si>
  <si>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</si>
  <si>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</si>
  <si>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</si>
  <si>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</si>
  <si>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</si>
  <si>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</si>
  <si>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</si>
  <si>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</si>
  <si>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</si>
  <si>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</si>
  <si>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</si>
  <si>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</si>
  <si>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</si>
  <si>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</si>
  <si>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</si>
  <si>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</si>
  <si>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</si>
  <si>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</si>
  <si>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</si>
  <si>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</si>
  <si>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</si>
  <si>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</si>
  <si>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</si>
  <si>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</si>
  <si>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</si>
  <si>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</si>
  <si>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</si>
  <si>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</si>
  <si>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</si>
  <si>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</si>
  <si>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</si>
  <si>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</si>
  <si>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</si>
  <si>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</si>
  <si>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</si>
  <si>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</si>
  <si>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</si>
  <si>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</si>
  <si>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</si>
  <si>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</si>
  <si>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</si>
  <si>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</si>
  <si>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</si>
  <si>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</si>
  <si>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</si>
  <si>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</si>
  <si>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</si>
  <si>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</si>
  <si>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</si>
  <si>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</si>
  <si>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</si>
  <si>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</si>
  <si>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</si>
  <si>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</si>
  <si>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</si>
  <si>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</si>
  <si>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</si>
  <si>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</si>
  <si>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</si>
  <si>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</si>
  <si>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</si>
  <si>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</si>
  <si>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</si>
  <si>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</si>
  <si>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</si>
  <si>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</si>
  <si>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</si>
  <si>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</si>
  <si>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</si>
  <si>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</si>
  <si>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</si>
  <si>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</si>
  <si>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</si>
  <si>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</si>
  <si>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</si>
  <si>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</si>
  <si>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</si>
  <si>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</si>
  <si>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</si>
  <si>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</si>
  <si>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</si>
  <si>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</si>
  <si>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</si>
  <si>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</si>
  <si>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</si>
  <si>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</si>
  <si>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</si>
  <si>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</si>
  <si>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</si>
  <si>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</si>
  <si>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</si>
  <si>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</si>
  <si>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</si>
  <si>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</si>
  <si>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</si>
  <si>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</si>
  <si>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</si>
  <si>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</si>
  <si>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</si>
  <si>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</si>
  <si>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</si>
  <si>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</si>
  <si>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</si>
  <si>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</si>
  <si>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</si>
  <si>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</si>
  <si>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</si>
  <si>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</si>
  <si>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</si>
  <si>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</si>
  <si>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</si>
  <si>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</si>
  <si>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</si>
  <si>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</si>
  <si>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</si>
  <si>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</si>
  <si>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</si>
  <si>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</si>
  <si>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</si>
  <si>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</si>
  <si>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</si>
  <si>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</si>
  <si>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</si>
  <si>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</si>
  <si>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</si>
  <si>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</si>
  <si>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</si>
  <si>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</si>
  <si>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</si>
  <si>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</si>
  <si>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</si>
  <si>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</si>
  <si>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</si>
  <si>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</si>
  <si>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</si>
  <si>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</si>
  <si>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</si>
  <si>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</si>
  <si>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</si>
  <si>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</si>
  <si>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</si>
  <si>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</si>
  <si>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</si>
  <si>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</si>
  <si>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</si>
  <si>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</si>
  <si>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</si>
  <si>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</si>
  <si>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</si>
  <si>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</si>
  <si>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</si>
  <si>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</si>
  <si>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</si>
  <si>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</si>
  <si>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</si>
  <si>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</si>
  <si>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</si>
  <si>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</si>
  <si>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</si>
  <si>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</si>
  <si>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</si>
  <si>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</si>
  <si>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</si>
  <si>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</si>
  <si>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</si>
  <si>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</si>
  <si>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</si>
  <si>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</si>
  <si>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</si>
  <si>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</si>
  <si>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</si>
  <si>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</si>
  <si>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</si>
  <si>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</si>
  <si>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</si>
  <si>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</si>
  <si>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</si>
  <si>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</si>
  <si>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</si>
  <si>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</si>
  <si>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</si>
  <si>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</si>
  <si>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</si>
  <si>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</si>
  <si>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</si>
  <si>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</si>
  <si>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</si>
  <si>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</si>
  <si>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</si>
  <si>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</si>
  <si>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</si>
  <si>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</si>
  <si>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</si>
  <si>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</si>
  <si>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</si>
  <si>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</si>
  <si>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</si>
  <si>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</si>
  <si>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</si>
  <si>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</si>
  <si>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</si>
  <si>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</si>
  <si>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</si>
  <si>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</si>
  <si>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</si>
  <si>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</si>
  <si>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</si>
  <si>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</si>
  <si>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</si>
  <si>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</si>
  <si>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</si>
  <si>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</si>
  <si>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</si>
  <si>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</si>
  <si>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</si>
  <si>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</si>
  <si>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</si>
  <si>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</si>
  <si>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</si>
  <si>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</si>
  <si>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</si>
  <si>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</si>
  <si>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</si>
  <si>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</si>
  <si>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</si>
  <si>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</si>
  <si>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</si>
  <si>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</si>
  <si>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</si>
  <si>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</si>
  <si>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</si>
  <si>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</si>
  <si>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</si>
  <si>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</si>
  <si>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</si>
  <si>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</si>
  <si>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</si>
  <si>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</si>
  <si>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</si>
  <si>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</si>
  <si>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</si>
  <si>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</si>
  <si>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</si>
  <si>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</si>
  <si>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</si>
  <si>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</si>
  <si>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</si>
  <si>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</si>
  <si>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</si>
  <si>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</si>
  <si>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</si>
  <si>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</si>
  <si>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</si>
  <si>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</si>
  <si>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</si>
  <si>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</si>
  <si>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</si>
  <si>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</si>
  <si>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</si>
  <si>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</si>
  <si>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</si>
  <si>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</si>
  <si>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</si>
  <si>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</si>
  <si>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</si>
  <si>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</si>
  <si>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</si>
  <si>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</si>
  <si>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</si>
  <si>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</si>
  <si>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</si>
  <si>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</si>
  <si>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</si>
  <si>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</si>
  <si>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</si>
  <si>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</si>
  <si>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</si>
  <si>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</si>
  <si>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</si>
  <si>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</si>
  <si>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</si>
  <si>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</si>
  <si>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</si>
  <si>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</si>
  <si>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</si>
  <si>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</si>
  <si>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</si>
  <si>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</si>
  <si>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</si>
  <si>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</si>
  <si>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</si>
  <si>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</si>
  <si>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</si>
  <si>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</si>
  <si>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</si>
  <si>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</si>
  <si>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</si>
  <si>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</si>
  <si>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</si>
  <si>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</si>
  <si>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</si>
  <si>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</si>
  <si>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</si>
  <si>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</si>
  <si>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</si>
  <si>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</si>
  <si>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</si>
  <si>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</si>
  <si>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</si>
  <si>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</si>
  <si>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</si>
  <si>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</si>
  <si>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</si>
  <si>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</si>
  <si>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</si>
  <si>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</si>
  <si>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</si>
  <si>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</si>
  <si>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</si>
  <si>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</si>
  <si>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</si>
  <si>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</si>
  <si>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</si>
  <si>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</si>
  <si>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</si>
  <si>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</si>
  <si>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</si>
  <si>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</si>
  <si>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</si>
  <si>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</si>
  <si>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</si>
  <si>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</si>
  <si>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</si>
  <si>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</si>
  <si>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</si>
  <si>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</si>
  <si>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</si>
  <si>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</si>
  <si>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</si>
  <si>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</si>
  <si>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</si>
  <si>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</si>
  <si>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</si>
  <si>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</si>
  <si>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</si>
  <si>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</si>
  <si>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</si>
  <si>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</si>
  <si>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</si>
  <si>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</si>
  <si>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</si>
  <si>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</si>
  <si>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</si>
  <si>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</si>
  <si>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</si>
  <si>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</si>
  <si>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</si>
  <si>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</si>
  <si>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</si>
  <si>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</si>
  <si>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</si>
  <si>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</si>
  <si>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</si>
  <si>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</si>
  <si>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</si>
  <si>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</si>
  <si>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</si>
  <si>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</si>
  <si>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</si>
  <si>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</si>
  <si>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</si>
  <si>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</si>
  <si>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</si>
  <si>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</si>
  <si>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</si>
  <si>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</si>
  <si>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</si>
  <si>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</si>
  <si>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</si>
  <si>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</si>
  <si>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</si>
  <si>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</si>
  <si>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</si>
  <si>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</si>
  <si>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</si>
  <si>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</si>
  <si>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</si>
  <si>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</si>
  <si>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</si>
  <si>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</si>
  <si>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</si>
  <si>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</si>
  <si>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</si>
  <si>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</si>
  <si>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</si>
  <si>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</si>
  <si>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</si>
  <si>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</si>
  <si>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</si>
  <si>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</si>
  <si>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</si>
  <si>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</si>
  <si>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</si>
  <si>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</si>
  <si>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</si>
  <si>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</si>
  <si>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</si>
  <si>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</si>
  <si>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</si>
  <si>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</si>
  <si>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</si>
  <si>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</si>
  <si>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</si>
  <si>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</si>
  <si>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</si>
  <si>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</si>
  <si>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</si>
  <si>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</si>
  <si>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</si>
  <si>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</si>
  <si>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</si>
  <si>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</si>
  <si>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</si>
  <si>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</si>
  <si>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</si>
  <si>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</si>
  <si>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</si>
  <si>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</si>
  <si>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</si>
  <si>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</si>
  <si>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</si>
  <si>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</si>
  <si>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</si>
  <si>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</si>
  <si>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</si>
  <si>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</si>
  <si>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</si>
  <si>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</si>
  <si>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</si>
  <si>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</si>
  <si>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</si>
  <si>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</si>
  <si>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</si>
  <si>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</si>
  <si>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</si>
  <si>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</si>
  <si>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</si>
  <si>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</si>
  <si>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</si>
  <si>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</si>
  <si>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</si>
  <si>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</si>
  <si>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</si>
  <si>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</si>
  <si>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</si>
  <si>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</si>
  <si>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</si>
  <si>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</si>
  <si>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</si>
  <si>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</si>
  <si>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</si>
  <si>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</si>
  <si>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</si>
  <si>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</si>
  <si>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</si>
  <si>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</si>
  <si>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</si>
  <si>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</si>
  <si>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</si>
  <si>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</si>
  <si>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</si>
  <si>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</si>
  <si>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</si>
  <si>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</si>
  <si>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</si>
  <si>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</si>
  <si>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</si>
  <si>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</si>
  <si>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</si>
  <si>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</si>
  <si>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</si>
  <si>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</si>
  <si>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</si>
  <si>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</si>
  <si>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</si>
  <si>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</si>
  <si>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</si>
  <si>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</si>
  <si>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</si>
  <si>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</si>
  <si>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</si>
  <si>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</si>
  <si>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</si>
  <si>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</si>
  <si>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</si>
  <si>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</si>
  <si>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</si>
  <si>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</si>
  <si>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</si>
  <si>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</si>
  <si>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</si>
  <si>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</si>
  <si>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</si>
  <si>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</si>
  <si>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</si>
  <si>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</si>
  <si>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</si>
  <si>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</si>
  <si>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</si>
  <si>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</si>
  <si>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</si>
  <si>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</si>
  <si>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</si>
  <si>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</si>
  <si>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</si>
  <si>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</si>
  <si>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</si>
  <si>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</si>
  <si>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</si>
  <si>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</si>
  <si>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</si>
  <si>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</si>
  <si>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</si>
  <si>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</si>
  <si>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</si>
  <si>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</si>
  <si>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</si>
  <si>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</si>
  <si>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</si>
  <si>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</si>
  <si>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</si>
  <si>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</si>
  <si>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</si>
  <si>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</si>
  <si>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</si>
  <si>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</si>
  <si>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</si>
  <si>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</si>
  <si>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</si>
  <si>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</si>
  <si>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</si>
  <si>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</si>
  <si>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</si>
  <si>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</si>
  <si>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</si>
  <si>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</si>
  <si>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</si>
  <si>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</si>
  <si>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</si>
  <si>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</si>
  <si>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</si>
  <si>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</si>
  <si>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</si>
  <si>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</si>
  <si>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</si>
  <si>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</si>
  <si>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</si>
  <si>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</si>
  <si>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</si>
  <si>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</si>
  <si>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</si>
  <si>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</si>
  <si>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</si>
  <si>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</si>
  <si>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</si>
  <si>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</si>
  <si>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</si>
  <si>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</si>
  <si>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</si>
  <si>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</si>
  <si>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</si>
  <si>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</si>
  <si>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</si>
  <si>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</si>
  <si>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</si>
  <si>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</si>
  <si>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</si>
  <si>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</si>
  <si>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</si>
  <si>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</si>
  <si>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</si>
  <si>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</si>
  <si>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</si>
  <si>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</si>
  <si>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</si>
  <si>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</si>
  <si>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</si>
  <si>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</si>
  <si>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</si>
  <si>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</si>
  <si>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</si>
  <si>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</si>
  <si>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</si>
  <si>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</si>
  <si>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</si>
  <si>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</si>
  <si>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</si>
  <si>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</si>
  <si>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</si>
  <si>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</si>
  <si>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</si>
  <si>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</si>
  <si>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</si>
  <si>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</si>
  <si>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</si>
  <si>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</si>
  <si>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</si>
  <si>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</si>
  <si>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</si>
  <si>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</si>
  <si>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</si>
  <si>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</si>
  <si>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</si>
  <si>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</si>
  <si>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</si>
  <si>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</si>
  <si>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</si>
  <si>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</si>
  <si>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</si>
  <si>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</si>
  <si>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</si>
  <si>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</si>
  <si>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</si>
  <si>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</si>
  <si>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</si>
  <si>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</si>
  <si>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</si>
  <si>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</si>
  <si>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</si>
  <si>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</si>
  <si>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</si>
  <si>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</si>
  <si>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</si>
  <si>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</si>
  <si>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</si>
  <si>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</si>
  <si>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</si>
  <si>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</si>
  <si>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</si>
  <si>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</si>
  <si>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</si>
  <si>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</si>
  <si>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</si>
  <si>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</si>
  <si>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</si>
  <si>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</si>
  <si>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</si>
  <si>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</si>
  <si>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</si>
  <si>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</si>
  <si>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</si>
  <si>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</si>
  <si>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</si>
  <si>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</si>
  <si>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</si>
  <si>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</si>
  <si>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</si>
  <si>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</si>
  <si>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</si>
  <si>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</si>
  <si>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</si>
  <si>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</si>
  <si>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</si>
  <si>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</si>
  <si>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</si>
  <si>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</si>
  <si>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</si>
  <si>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</si>
  <si>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</si>
  <si>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</si>
  <si>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</si>
  <si>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</si>
  <si>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</si>
  <si>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</si>
  <si>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</si>
  <si>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</si>
  <si>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</si>
  <si>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</si>
  <si>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</si>
  <si>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</si>
  <si>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</si>
  <si>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</si>
  <si>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</si>
  <si>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</si>
  <si>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</si>
  <si>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</si>
  <si>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</si>
  <si>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</si>
  <si>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</si>
  <si>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</si>
  <si>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</si>
  <si>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</si>
  <si>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</si>
  <si>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</si>
  <si>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</si>
  <si>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</si>
  <si>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</si>
  <si>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</si>
  <si>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</si>
  <si>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</si>
  <si>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</si>
  <si>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</si>
  <si>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</si>
  <si>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</si>
  <si>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</si>
  <si>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</si>
  <si>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</si>
  <si>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</si>
  <si>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</si>
  <si>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</si>
  <si>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</si>
  <si>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</si>
  <si>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</si>
  <si>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</si>
  <si>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</si>
  <si>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</si>
  <si>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</si>
  <si>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</si>
  <si>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</si>
  <si>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</si>
  <si>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</si>
  <si>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</si>
  <si>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</si>
  <si>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</si>
  <si>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</si>
  <si>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</si>
  <si>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</si>
  <si>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</si>
  <si>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</si>
  <si>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</si>
  <si>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</si>
  <si>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</si>
  <si>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</si>
  <si>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</si>
  <si>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</si>
  <si>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</si>
  <si>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</si>
  <si>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</si>
  <si>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</si>
  <si>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</si>
  <si>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</si>
  <si>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</si>
  <si>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</si>
  <si>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</si>
  <si>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</si>
  <si>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</si>
  <si>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</si>
  <si>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</si>
  <si>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</si>
  <si>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</si>
  <si>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</si>
  <si>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</si>
  <si>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</si>
  <si>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</si>
  <si>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</si>
  <si>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</si>
  <si>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</si>
  <si>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</si>
  <si>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</si>
  <si>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</si>
  <si>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</si>
  <si>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</si>
  <si>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</si>
  <si>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</si>
  <si>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</si>
  <si>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</si>
  <si>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</si>
  <si>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</si>
  <si>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</si>
  <si>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</si>
  <si>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</si>
  <si>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</si>
  <si>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</si>
  <si>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</si>
  <si>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</si>
  <si>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</si>
  <si>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</si>
  <si>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</si>
  <si>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</si>
  <si>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</si>
  <si>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</si>
  <si>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</si>
  <si>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</si>
  <si>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</si>
  <si>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</si>
  <si>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</si>
  <si>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</si>
  <si>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</si>
  <si>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</si>
  <si>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</si>
  <si>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</si>
  <si>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</si>
  <si>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</si>
  <si>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</si>
  <si>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</si>
  <si>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</si>
  <si>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</si>
  <si>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</si>
  <si>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</si>
  <si>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</si>
  <si>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</si>
  <si>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</si>
  <si>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</si>
  <si>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</si>
  <si>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</si>
  <si>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</si>
  <si>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</si>
  <si>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</si>
  <si>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</si>
  <si>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</si>
  <si>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</si>
  <si>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</si>
  <si>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</si>
  <si>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</si>
  <si>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</si>
  <si>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</si>
  <si>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</si>
  <si>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</si>
  <si>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</si>
  <si>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</si>
  <si>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</si>
  <si>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</si>
  <si>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</si>
  <si>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</si>
  <si>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</si>
  <si>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</si>
  <si>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</si>
  <si>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</si>
  <si>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</si>
  <si>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</si>
  <si>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</si>
  <si>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</si>
  <si>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</si>
  <si>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</si>
  <si>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</si>
  <si>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</si>
  <si>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</si>
  <si>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</si>
  <si>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</si>
  <si>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</si>
  <si>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</si>
  <si>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</si>
  <si>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</si>
  <si>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</si>
  <si>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</si>
  <si>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</si>
  <si>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</si>
  <si>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</si>
  <si>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</si>
  <si>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</si>
  <si>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</si>
  <si>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</si>
  <si>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</si>
  <si>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</si>
  <si>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</si>
  <si>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</si>
  <si>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</si>
  <si>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</si>
  <si>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</si>
  <si>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</si>
  <si>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</si>
  <si>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</si>
  <si>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</si>
  <si>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</si>
  <si>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</si>
  <si>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</si>
  <si>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</si>
  <si>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</si>
  <si>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</si>
  <si>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</si>
  <si>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</si>
  <si>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</si>
  <si>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</si>
  <si>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</si>
  <si>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</si>
  <si>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</si>
  <si>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</si>
  <si>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</si>
  <si>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</si>
  <si>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</si>
  <si>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</si>
  <si>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</si>
  <si>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</si>
  <si>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</si>
  <si>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</si>
  <si>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</si>
  <si>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</si>
  <si>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</si>
  <si>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</si>
  <si>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</si>
  <si>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</si>
  <si>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</si>
  <si>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</si>
  <si>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</si>
  <si>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</si>
  <si>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</si>
  <si>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</si>
  <si>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</si>
  <si>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</si>
  <si>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</si>
  <si>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</si>
  <si>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</si>
  <si>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</si>
  <si>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</si>
  <si>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</si>
  <si>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</si>
  <si>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</si>
  <si>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</si>
  <si>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</si>
  <si>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</si>
  <si>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</si>
  <si>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</si>
  <si>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</si>
  <si>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</si>
  <si>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</si>
  <si>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</si>
  <si>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</si>
  <si>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</si>
  <si>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</si>
  <si>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</si>
  <si>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</si>
  <si>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</si>
  <si>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</si>
  <si>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</si>
  <si>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</si>
  <si>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</si>
  <si>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</si>
  <si>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</si>
  <si>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</si>
  <si>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</si>
  <si>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</si>
  <si>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</si>
  <si>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</si>
  <si>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</si>
  <si>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</si>
  <si>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</si>
  <si>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</si>
  <si>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</si>
  <si>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</si>
  <si>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</si>
  <si>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</si>
  <si>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</si>
  <si>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</si>
  <si>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</si>
  <si>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</si>
  <si>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</si>
  <si>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</si>
  <si>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</si>
  <si>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</si>
  <si>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</si>
  <si>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</si>
  <si>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</si>
  <si>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</si>
  <si>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</si>
  <si>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</si>
  <si>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</si>
  <si>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</si>
  <si>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</si>
  <si>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</si>
  <si>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</si>
  <si>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</si>
  <si>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</si>
  <si>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</si>
  <si>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</si>
  <si>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</si>
  <si>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</si>
  <si>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</si>
  <si>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</si>
  <si>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</si>
  <si>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</si>
  <si>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</si>
  <si>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</si>
  <si>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</si>
  <si>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</si>
  <si>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</si>
  <si>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</si>
  <si>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</si>
  <si>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</si>
  <si>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</si>
  <si>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</si>
  <si>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</si>
  <si>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</si>
  <si>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</si>
  <si>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</si>
  <si>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</si>
  <si>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</si>
  <si>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</si>
  <si>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</si>
  <si>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</si>
  <si>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</si>
  <si>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</si>
  <si>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</si>
  <si>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</si>
  <si>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</si>
  <si>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</si>
  <si>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</si>
  <si>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</si>
  <si>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</si>
  <si>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</si>
  <si>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</si>
  <si>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</si>
  <si>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</si>
  <si>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</si>
  <si>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</si>
  <si>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</si>
  <si>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</si>
  <si>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</si>
  <si>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</si>
  <si>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</si>
  <si>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</si>
  <si>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</si>
  <si>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</si>
  <si>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</si>
  <si>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</si>
  <si>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</si>
  <si>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</si>
  <si>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</si>
  <si>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</si>
  <si>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</si>
  <si>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</si>
  <si>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</si>
  <si>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</si>
  <si>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</si>
  <si>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</si>
  <si>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</si>
  <si>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</si>
  <si>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</si>
  <si>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</si>
  <si>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</si>
  <si>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</si>
  <si>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</si>
  <si>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</si>
  <si>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</si>
  <si>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</si>
  <si>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</si>
  <si>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</si>
  <si>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</si>
  <si>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</si>
  <si>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</si>
  <si>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</si>
  <si>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</si>
  <si>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</si>
  <si>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</si>
  <si>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</si>
  <si>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</si>
  <si>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</si>
  <si>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</si>
  <si>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</si>
  <si>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</si>
  <si>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</si>
  <si>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</si>
  <si>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</si>
  <si>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</si>
  <si>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</si>
  <si>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</si>
  <si>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</si>
  <si>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</si>
  <si>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</si>
  <si>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</si>
  <si>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</si>
  <si>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</si>
  <si>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</si>
  <si>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</si>
  <si>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</si>
  <si>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</si>
  <si>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</si>
  <si>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</si>
  <si>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</si>
  <si>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</si>
  <si>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</si>
  <si>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</si>
  <si>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</si>
  <si>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</si>
  <si>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</si>
  <si>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</si>
  <si>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</si>
  <si>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</si>
  <si>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</si>
  <si>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</si>
  <si>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</si>
  <si>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</si>
  <si>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</si>
  <si>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</si>
  <si>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</si>
  <si>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</si>
  <si>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</si>
  <si>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</si>
  <si>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</si>
  <si>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</si>
  <si>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</si>
  <si>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</si>
  <si>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</si>
  <si>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</si>
  <si>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</si>
  <si>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</si>
  <si>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</si>
  <si>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</si>
  <si>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</si>
  <si>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</si>
  <si>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</si>
  <si>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</si>
  <si>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</si>
  <si>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</si>
  <si>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</si>
  <si>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</si>
  <si>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</si>
  <si>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</si>
  <si>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</si>
  <si>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</si>
  <si>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</si>
  <si>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</si>
  <si>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</si>
  <si>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</si>
  <si>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</si>
  <si>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</si>
  <si>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</si>
  <si>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</si>
  <si>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</si>
  <si>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</si>
  <si>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</si>
  <si>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</si>
  <si>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</si>
  <si>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</si>
  <si>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</si>
  <si>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</si>
  <si>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</si>
  <si>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</si>
  <si>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</si>
  <si>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</si>
  <si>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</si>
  <si>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</si>
  <si>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</si>
  <si>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</si>
  <si>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</si>
  <si>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</si>
  <si>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</si>
  <si>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</si>
  <si>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</si>
  <si>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</si>
  <si>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</si>
  <si>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</si>
  <si>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</si>
  <si>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</si>
  <si>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</si>
  <si>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</si>
  <si>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</si>
  <si>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</si>
  <si>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</si>
  <si>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</si>
  <si>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</si>
  <si>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</si>
  <si>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</si>
  <si>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</si>
  <si>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</si>
  <si>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</si>
  <si>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</si>
  <si>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</si>
  <si>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</si>
  <si>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</si>
  <si>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</si>
  <si>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</si>
  <si>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</si>
  <si>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</si>
  <si>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</si>
  <si>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</si>
  <si>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</si>
  <si>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</si>
  <si>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</si>
  <si>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</si>
  <si>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</si>
  <si>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</si>
  <si>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</si>
  <si>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</si>
  <si>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</si>
  <si>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</si>
  <si>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</si>
  <si>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</si>
  <si>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</si>
  <si>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</si>
  <si>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</si>
  <si>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</si>
  <si>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</si>
  <si>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</si>
  <si>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</si>
  <si>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</si>
  <si>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</si>
  <si>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</si>
  <si>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</si>
  <si>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</si>
  <si>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</si>
  <si>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</si>
  <si>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</si>
  <si>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</si>
  <si>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</si>
  <si>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</si>
  <si>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</si>
  <si>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</si>
  <si>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</si>
  <si>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</si>
  <si>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</si>
  <si>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</si>
  <si>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</si>
  <si>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</si>
  <si>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</si>
  <si>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</si>
  <si>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</si>
  <si>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</si>
  <si>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</si>
  <si>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</si>
  <si>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</si>
  <si>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</si>
  <si>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</si>
  <si>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</si>
  <si>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</si>
  <si>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</si>
  <si>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</si>
  <si>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</si>
  <si>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</si>
  <si>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</si>
  <si>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</si>
  <si>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</si>
  <si>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</si>
  <si>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</si>
  <si>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</si>
  <si>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</si>
  <si>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</si>
  <si>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</si>
  <si>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</si>
  <si>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</si>
  <si>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</si>
  <si>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</si>
  <si>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</si>
  <si>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</si>
  <si>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</si>
  <si>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</si>
  <si>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</si>
  <si>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</si>
  <si>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</si>
  <si>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</si>
  <si>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</si>
  <si>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</si>
  <si>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</si>
  <si>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</si>
  <si>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</si>
  <si>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</si>
  <si>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</si>
  <si>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</si>
  <si>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</si>
  <si>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</si>
  <si>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</si>
  <si>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</si>
  <si>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</si>
  <si>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</si>
  <si>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</si>
  <si>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</si>
  <si>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</si>
  <si>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</si>
  <si>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</si>
  <si>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</si>
  <si>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</si>
  <si>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</si>
  <si>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</si>
  <si>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</si>
  <si>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</si>
  <si>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</si>
  <si>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</si>
  <si>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</si>
  <si>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</si>
  <si>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</si>
  <si>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</si>
  <si>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</si>
  <si>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</si>
  <si>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</si>
  <si>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</si>
  <si>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</si>
  <si>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</si>
  <si>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</si>
  <si>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</si>
  <si>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</si>
  <si>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</si>
  <si>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</si>
  <si>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</si>
  <si>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</si>
  <si>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</si>
  <si>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</si>
  <si>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</si>
  <si>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</si>
  <si>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</si>
  <si>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</si>
  <si>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</si>
  <si>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</si>
  <si>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</si>
  <si>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</si>
  <si>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</si>
  <si>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</si>
  <si>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</si>
  <si>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</si>
  <si>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</si>
  <si>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</si>
  <si>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</si>
  <si>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</si>
  <si>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</si>
  <si>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</si>
  <si>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</si>
  <si>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</si>
  <si>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</si>
  <si>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</si>
  <si>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</si>
  <si>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</si>
  <si>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</si>
  <si>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</si>
  <si>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</si>
  <si>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</si>
  <si>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</si>
  <si>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</si>
  <si>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</si>
  <si>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</si>
  <si>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</si>
  <si>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</si>
  <si>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</si>
  <si>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</si>
  <si>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</si>
  <si>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</si>
  <si>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</si>
  <si>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</si>
  <si>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</si>
  <si>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</si>
  <si>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</si>
  <si>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</si>
  <si>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</si>
  <si>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</si>
  <si>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</si>
  <si>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</si>
  <si>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</si>
  <si>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</si>
  <si>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</si>
  <si>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</si>
  <si>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</si>
  <si>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</si>
  <si>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</si>
  <si>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</si>
  <si>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</si>
  <si>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</si>
  <si>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</si>
  <si>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</si>
  <si>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</si>
  <si>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</si>
  <si>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</si>
  <si>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</si>
  <si>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</si>
  <si>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</si>
  <si>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</si>
  <si>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</si>
  <si>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</si>
  <si>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</si>
  <si>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</si>
  <si>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</si>
  <si>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</si>
  <si>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</si>
  <si>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</si>
  <si>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</si>
  <si>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</si>
  <si>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</si>
  <si>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</si>
  <si>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</si>
  <si>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</si>
  <si>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</si>
  <si>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</si>
  <si>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</si>
  <si>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</si>
  <si>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</si>
  <si>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</si>
  <si>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</si>
  <si>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</si>
  <si>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</si>
  <si>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</si>
  <si>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</si>
  <si>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</si>
  <si>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</si>
  <si>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</si>
  <si>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</si>
  <si>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</si>
  <si>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</si>
  <si>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</si>
  <si>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</si>
  <si>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</si>
  <si>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</si>
  <si>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</si>
  <si>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</si>
  <si>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</si>
  <si>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</si>
  <si>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</si>
  <si>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</si>
  <si>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</si>
  <si>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</si>
  <si>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</si>
  <si>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</si>
  <si>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</si>
  <si>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</si>
  <si>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</si>
  <si>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</si>
  <si>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</si>
  <si>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</si>
  <si>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</si>
  <si>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</si>
  <si>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</si>
  <si>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</si>
  <si>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</si>
  <si>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</si>
  <si>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</si>
  <si>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</si>
  <si>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</si>
  <si>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</si>
  <si>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</si>
  <si>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</si>
  <si>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</si>
  <si>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</si>
  <si>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</si>
  <si>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</si>
  <si>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</si>
  <si>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</si>
  <si>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</si>
  <si>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</si>
  <si>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</si>
  <si>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</si>
  <si>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</si>
  <si>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</si>
  <si>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</si>
  <si>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</si>
  <si>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</si>
  <si>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</si>
  <si>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</si>
  <si>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</si>
  <si>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</si>
  <si>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</si>
  <si>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</si>
  <si>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</si>
  <si>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</si>
  <si>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</si>
  <si>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</si>
  <si>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</si>
  <si>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</si>
  <si>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</si>
  <si>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</si>
  <si>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</si>
  <si>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</si>
  <si>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</si>
  <si>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</si>
  <si>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</si>
  <si>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</si>
  <si>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</si>
  <si>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</si>
  <si>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</si>
  <si>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</si>
  <si>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</si>
  <si>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</si>
  <si>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</si>
  <si>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</si>
  <si>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</si>
  <si>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</si>
  <si>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</si>
  <si>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</si>
  <si>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</si>
  <si>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</si>
  <si>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</si>
  <si>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</si>
  <si>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</si>
  <si>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</si>
  <si>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</si>
  <si>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</si>
  <si>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</si>
  <si>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</si>
  <si>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</si>
  <si>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</si>
  <si>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</si>
  <si>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</si>
  <si>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</si>
  <si>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</si>
  <si>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</si>
  <si>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</si>
  <si>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</si>
  <si>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</si>
  <si>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</si>
  <si>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</si>
  <si>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</si>
  <si>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</si>
  <si>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</si>
  <si>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</si>
  <si>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</si>
  <si>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</si>
  <si>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</si>
  <si>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</si>
  <si>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</si>
  <si>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</si>
  <si>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</si>
  <si>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</si>
  <si>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</si>
  <si>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</si>
  <si>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</si>
  <si>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</si>
  <si>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</si>
  <si>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</si>
  <si>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</si>
  <si>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</si>
  <si>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</si>
  <si>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</si>
  <si>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</si>
  <si>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</si>
  <si>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</si>
  <si>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</si>
  <si>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</si>
  <si>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</si>
  <si>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</si>
  <si>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</si>
  <si>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</si>
  <si>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</si>
  <si>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</si>
  <si>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</si>
  <si>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</si>
  <si>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</si>
  <si>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</si>
  <si>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</si>
  <si>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</si>
  <si>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</si>
  <si>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</si>
  <si>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</si>
  <si>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</si>
  <si>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</si>
  <si>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</si>
  <si>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</si>
  <si>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</si>
  <si>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</si>
  <si>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</si>
  <si>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</si>
  <si>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</si>
  <si>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</si>
  <si>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</si>
  <si>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</si>
  <si>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</si>
  <si>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</si>
  <si>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</si>
  <si>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</si>
  <si>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</si>
  <si>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</si>
  <si>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</si>
  <si>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</si>
  <si>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</si>
  <si>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</si>
  <si>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</si>
  <si>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</si>
  <si>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</si>
  <si>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</si>
  <si>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</si>
  <si>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</si>
  <si>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</si>
  <si>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</si>
  <si>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</si>
  <si>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</si>
  <si>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</si>
  <si>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</si>
  <si>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</si>
  <si>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</si>
  <si>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</si>
  <si>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</si>
  <si>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</si>
  <si>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</si>
  <si>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</si>
  <si>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</si>
  <si>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</si>
  <si>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</si>
  <si>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</si>
  <si>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</si>
  <si>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</si>
  <si>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</si>
  <si>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</si>
  <si>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</si>
  <si>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</si>
  <si>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</si>
  <si>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</si>
  <si>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</si>
  <si>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</si>
  <si>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</si>
  <si>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</si>
  <si>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</si>
  <si>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</si>
  <si>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</si>
  <si>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</si>
  <si>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</si>
  <si>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</si>
  <si>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</si>
  <si>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</si>
  <si>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</si>
  <si>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</si>
  <si>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</si>
  <si>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</si>
  <si>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</si>
  <si>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</si>
  <si>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</si>
  <si>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</si>
  <si>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</si>
  <si>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</si>
  <si>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</si>
  <si>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</si>
  <si>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</si>
  <si>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</si>
  <si>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</si>
  <si>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</si>
  <si>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</si>
  <si>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</si>
  <si>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</si>
  <si>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</si>
  <si>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</si>
  <si>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</si>
  <si>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</si>
  <si>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</si>
  <si>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</si>
  <si>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</si>
  <si>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</si>
  <si>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</si>
  <si>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</si>
  <si>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</si>
  <si>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</si>
  <si>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</si>
  <si>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</si>
  <si>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</si>
  <si>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</si>
  <si>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</si>
  <si>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</si>
  <si>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</si>
  <si>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</si>
  <si>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</si>
  <si>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</si>
  <si>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</si>
  <si>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</si>
  <si>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</si>
  <si>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</si>
  <si>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</si>
  <si>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</si>
  <si>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</si>
  <si>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</si>
  <si>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</si>
  <si>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</si>
  <si>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</si>
  <si>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</si>
  <si>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</si>
  <si>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</si>
  <si>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</si>
  <si>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</si>
  <si>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</si>
  <si>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</si>
  <si>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</si>
  <si>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</si>
  <si>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</si>
  <si>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</si>
  <si>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</si>
  <si>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</si>
  <si>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</si>
  <si>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</si>
  <si>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</si>
  <si>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</si>
  <si>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</si>
  <si>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</si>
  <si>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</si>
  <si>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</si>
  <si>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</si>
  <si>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</si>
  <si>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</si>
  <si>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</si>
  <si>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</si>
  <si>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</si>
  <si>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</si>
  <si>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</si>
  <si>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</si>
  <si>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</si>
  <si>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</si>
  <si>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</si>
  <si>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</si>
  <si>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</si>
  <si>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</si>
  <si>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</si>
  <si>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</si>
  <si>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</si>
  <si>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</si>
  <si>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</si>
  <si>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</si>
  <si>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</si>
  <si>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</si>
  <si>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</si>
  <si>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</si>
  <si>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</si>
  <si>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</si>
  <si>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</si>
  <si>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</si>
  <si>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</si>
  <si>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</si>
  <si>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</si>
  <si>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</si>
  <si>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</si>
  <si>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</si>
  <si>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</si>
  <si>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</si>
  <si>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</si>
  <si>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</si>
  <si>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</si>
  <si>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</si>
  <si>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</si>
  <si>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</si>
  <si>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</si>
  <si>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</si>
  <si>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</si>
  <si>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</si>
  <si>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</si>
  <si>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</si>
  <si>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</si>
  <si>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</si>
  <si>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</si>
  <si>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</si>
  <si>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</si>
  <si>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</si>
  <si>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</si>
  <si>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</si>
  <si>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</si>
  <si>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</si>
  <si>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</si>
  <si>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</si>
  <si>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</si>
  <si>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</si>
  <si>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</si>
  <si>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</si>
  <si>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</si>
  <si>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</si>
  <si>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</si>
  <si>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</si>
  <si>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</si>
  <si>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</si>
  <si>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</si>
  <si>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</si>
  <si>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</si>
  <si>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</si>
  <si>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</si>
  <si>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</si>
  <si>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</si>
  <si>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</si>
  <si>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</si>
  <si>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</si>
  <si>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</si>
  <si>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</si>
  <si>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</si>
  <si>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</si>
  <si>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</si>
  <si>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</si>
  <si>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</si>
  <si>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</si>
  <si>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</si>
  <si>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</si>
  <si>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</si>
  <si>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</si>
  <si>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</si>
  <si>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</si>
  <si>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</si>
  <si>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</si>
  <si>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</si>
  <si>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</si>
  <si>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</si>
  <si>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</si>
  <si>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</si>
  <si>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</si>
  <si>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</si>
  <si>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</si>
  <si>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</si>
  <si>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</si>
  <si>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</si>
  <si>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</si>
  <si>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</si>
  <si>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</si>
  <si>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</si>
  <si>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</si>
  <si>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</si>
  <si>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</si>
  <si>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</si>
  <si>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</si>
  <si>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</si>
  <si>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</si>
  <si>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</si>
  <si>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</si>
  <si>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</si>
  <si>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</si>
  <si>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</si>
  <si>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</si>
  <si>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</si>
  <si>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</si>
  <si>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</si>
  <si>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</si>
  <si>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</si>
  <si>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</si>
  <si>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</si>
  <si>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</si>
  <si>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</si>
  <si>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</si>
  <si>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</si>
  <si>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</si>
  <si>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</si>
  <si>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</si>
  <si>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</si>
  <si>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</si>
  <si>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</si>
  <si>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</si>
  <si>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</si>
  <si>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</si>
  <si>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</si>
  <si>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</si>
  <si>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</si>
  <si>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</si>
  <si>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</si>
  <si>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</si>
  <si>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</si>
  <si>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</si>
  <si>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</si>
  <si>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</si>
  <si>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</si>
  <si>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</si>
  <si>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</si>
  <si>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</si>
  <si>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</si>
  <si>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</si>
  <si>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</si>
  <si>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</si>
  <si>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</si>
  <si>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</si>
  <si>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</si>
  <si>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</si>
  <si>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</si>
  <si>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</si>
  <si>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</si>
  <si>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</si>
  <si>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</si>
  <si>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</si>
  <si>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</si>
  <si>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</si>
  <si>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</si>
  <si>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</si>
  <si>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</si>
  <si>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</si>
  <si>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</si>
  <si>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</si>
  <si>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</si>
  <si>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</si>
  <si>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</si>
  <si>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</si>
  <si>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</si>
  <si>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</si>
  <si>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</si>
  <si>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</si>
  <si>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</si>
  <si>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</si>
  <si>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</si>
  <si>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</si>
  <si>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</si>
  <si>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</si>
  <si>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</si>
  <si>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</si>
  <si>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</si>
  <si>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</si>
  <si>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</si>
  <si>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</si>
  <si>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</si>
  <si>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</si>
  <si>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</si>
  <si>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</si>
  <si>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</si>
  <si>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</si>
  <si>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</si>
  <si>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</si>
  <si>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</si>
  <si>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</si>
  <si>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</si>
  <si>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</si>
  <si>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</si>
  <si>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</si>
  <si>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</si>
  <si>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</si>
  <si>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</si>
  <si>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</si>
  <si>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</si>
  <si>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</si>
  <si>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</si>
  <si>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</si>
  <si>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</si>
  <si>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</si>
  <si>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</si>
  <si>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</si>
  <si>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</si>
  <si>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</si>
  <si>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</si>
  <si>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</si>
  <si>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</si>
  <si>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</si>
  <si>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</si>
  <si>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</si>
  <si>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</si>
  <si>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</si>
  <si>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</si>
  <si>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</si>
  <si>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</si>
  <si>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</si>
  <si>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</si>
  <si>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</si>
  <si>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</si>
  <si>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</si>
  <si>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</si>
  <si>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</si>
  <si>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</si>
  <si>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</si>
  <si>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</si>
  <si>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</si>
  <si>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</si>
  <si>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</si>
  <si>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</si>
  <si>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</si>
  <si>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</si>
  <si>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</si>
  <si>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</si>
  <si>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</si>
  <si>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</si>
  <si>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</si>
  <si>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</si>
  <si>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</si>
  <si>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</si>
  <si>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</si>
  <si>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</si>
  <si>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</si>
  <si>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</si>
  <si>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</si>
  <si>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</si>
  <si>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</si>
  <si>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</si>
  <si>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</si>
  <si>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</si>
  <si>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</si>
  <si>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</si>
  <si>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</si>
  <si>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</si>
  <si>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</si>
  <si>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</si>
  <si>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</si>
  <si>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</si>
  <si>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</si>
  <si>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</si>
  <si>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</si>
  <si>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</si>
  <si>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</si>
  <si>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</si>
  <si>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</si>
  <si>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</si>
  <si>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</si>
  <si>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</si>
  <si>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</si>
  <si>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</si>
  <si>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</si>
  <si>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</si>
  <si>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</si>
  <si>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</si>
  <si>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</si>
  <si>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</si>
  <si>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</si>
  <si>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</si>
  <si>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</si>
  <si>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</si>
  <si>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</si>
  <si>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</si>
  <si>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</si>
  <si>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</si>
  <si>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</si>
  <si>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</si>
  <si>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</si>
  <si>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</si>
  <si>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</si>
  <si>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</si>
  <si>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</si>
  <si>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</si>
  <si>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</si>
  <si>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</si>
  <si>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</si>
  <si>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</si>
  <si>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</si>
  <si>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</si>
  <si>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</si>
  <si>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</si>
  <si>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</si>
  <si>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</si>
  <si>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</si>
  <si>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</si>
  <si>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</si>
  <si>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</si>
  <si>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</si>
  <si>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</si>
  <si>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</si>
  <si>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</si>
  <si>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</si>
  <si>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</si>
  <si>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</si>
  <si>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</si>
  <si>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</si>
  <si>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</si>
  <si>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</si>
  <si>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</si>
  <si>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</si>
  <si>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</si>
  <si>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</si>
  <si>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</si>
  <si>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</si>
  <si>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</si>
  <si>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</si>
  <si>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</si>
  <si>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</si>
  <si>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</si>
  <si>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</si>
  <si>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</si>
  <si>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</si>
  <si>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</si>
  <si>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</si>
  <si>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</si>
  <si>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</si>
  <si>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</si>
  <si>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</si>
  <si>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</si>
  <si>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</si>
  <si>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</si>
  <si>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</si>
  <si>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</si>
  <si>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</si>
  <si>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</si>
  <si>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</si>
  <si>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</si>
  <si>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</si>
  <si>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</si>
  <si>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</si>
  <si>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</si>
  <si>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</si>
  <si>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</si>
  <si>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</si>
  <si>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</si>
  <si>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</si>
  <si>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</si>
  <si>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</si>
  <si>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</si>
  <si>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</si>
  <si>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</si>
  <si>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</si>
  <si>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</si>
  <si>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</si>
  <si>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</si>
  <si>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</si>
  <si>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</si>
  <si>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</si>
  <si>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</si>
  <si>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</si>
  <si>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</si>
  <si>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</si>
  <si>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</si>
  <si>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</si>
  <si>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</si>
  <si>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</si>
  <si>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</si>
  <si>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</si>
  <si>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</si>
  <si>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</si>
  <si>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</si>
  <si>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</si>
  <si>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</si>
  <si>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</si>
  <si>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</si>
  <si>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</si>
  <si>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</si>
  <si>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</si>
  <si>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</si>
  <si>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</si>
  <si>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</si>
  <si>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</si>
  <si>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</si>
  <si>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</si>
  <si>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</si>
  <si>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</si>
  <si>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</si>
  <si>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</si>
  <si>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</si>
  <si>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</si>
  <si>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</si>
  <si>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</si>
  <si>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</si>
  <si>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</si>
  <si>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</si>
  <si>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</si>
  <si>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</si>
  <si>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</si>
  <si>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</si>
  <si>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</si>
  <si>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</si>
  <si>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</si>
  <si>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</si>
  <si>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</si>
  <si>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</si>
  <si>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</si>
  <si>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</si>
  <si>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</si>
  <si>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</si>
  <si>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</si>
  <si>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</si>
  <si>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</si>
  <si>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</si>
  <si>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</si>
  <si>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</si>
  <si>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</si>
  <si>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</si>
  <si>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</si>
  <si>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</si>
  <si>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</si>
  <si>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</si>
  <si>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</si>
  <si>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</si>
  <si>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</si>
  <si>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</si>
  <si>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</si>
  <si>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</si>
  <si>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</si>
  <si>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</si>
  <si>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</si>
  <si>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</si>
  <si>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</si>
  <si>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</si>
  <si>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</si>
  <si>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</si>
  <si>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</si>
  <si>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</si>
  <si>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</si>
  <si>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</si>
  <si>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</si>
  <si>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</si>
  <si>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</si>
  <si>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</si>
  <si>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</si>
  <si>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</si>
  <si>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</si>
  <si>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</si>
  <si>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</si>
  <si>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</si>
  <si>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</si>
  <si>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</si>
  <si>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</si>
  <si>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</si>
  <si>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</si>
  <si>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</si>
  <si>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</si>
  <si>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</si>
  <si>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</si>
  <si>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</si>
  <si>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</si>
  <si>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</si>
  <si>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</si>
  <si>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</si>
  <si>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</si>
  <si>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</si>
  <si>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</si>
  <si>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</si>
  <si>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</si>
  <si>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</si>
  <si>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</si>
  <si>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</si>
  <si>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</si>
  <si>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</si>
  <si>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</si>
  <si>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</si>
  <si>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</si>
  <si>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</si>
  <si>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</si>
  <si>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</si>
  <si>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</si>
  <si>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</si>
  <si>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</si>
  <si>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</si>
  <si>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</si>
  <si>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</si>
  <si>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</si>
  <si>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</si>
  <si>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</si>
  <si>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</si>
  <si>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</si>
  <si>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</si>
  <si>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</si>
  <si>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</si>
  <si>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</si>
  <si>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</si>
  <si>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</si>
  <si>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</si>
  <si>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</si>
  <si>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</si>
  <si>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</si>
  <si>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</si>
  <si>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</si>
  <si>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</si>
  <si>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</si>
  <si>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</si>
  <si>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</si>
  <si>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</si>
  <si>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</si>
  <si>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</si>
  <si>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</si>
  <si>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</si>
  <si>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</si>
  <si>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</si>
  <si>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</si>
  <si>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</si>
  <si>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</si>
  <si>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</si>
  <si>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</si>
  <si>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</si>
  <si>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</si>
  <si>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</si>
  <si>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</si>
  <si>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</si>
  <si>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</si>
  <si>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</si>
  <si>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</si>
  <si>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</si>
  <si>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</si>
  <si>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</si>
  <si>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</si>
  <si>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</si>
  <si>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</si>
  <si>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</si>
  <si>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</si>
  <si>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</si>
  <si>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</si>
  <si>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</si>
  <si>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</si>
  <si>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</si>
  <si>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</si>
  <si>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</si>
  <si>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</si>
  <si>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</si>
  <si>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</si>
  <si>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</si>
  <si>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</si>
  <si>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</si>
  <si>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</si>
  <si>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</si>
  <si>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</si>
  <si>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</si>
  <si>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</si>
  <si>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</si>
  <si>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</si>
  <si>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</si>
  <si>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</si>
  <si>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</si>
  <si>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</si>
  <si>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</si>
  <si>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</si>
  <si>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</si>
  <si>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</si>
  <si>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</si>
  <si>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</si>
  <si>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</si>
  <si>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</si>
  <si>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</si>
  <si>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</si>
  <si>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</si>
  <si>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</si>
  <si>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</si>
  <si>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</si>
  <si>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</si>
  <si>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</si>
  <si>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</si>
  <si>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</si>
  <si>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</si>
  <si>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</si>
  <si>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</si>
  <si>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</si>
  <si>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</si>
  <si>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</si>
  <si>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</si>
  <si>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</si>
  <si>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</si>
  <si>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</si>
  <si>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</si>
  <si>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</si>
  <si>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</si>
  <si>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</si>
  <si>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</si>
  <si>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</si>
  <si>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</si>
  <si>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</si>
  <si>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</si>
  <si>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</si>
  <si>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</si>
  <si>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</si>
  <si>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</si>
  <si>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</si>
  <si>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</si>
  <si>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</si>
  <si>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</si>
  <si>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</si>
  <si>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</si>
  <si>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</si>
  <si>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</si>
  <si>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</si>
  <si>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</si>
  <si>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</si>
  <si>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</si>
  <si>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</si>
  <si>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</si>
  <si>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</si>
  <si>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</si>
  <si>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</si>
  <si>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</si>
  <si>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</si>
  <si>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</si>
  <si>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</si>
  <si>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</si>
  <si>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</si>
  <si>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</si>
  <si>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</si>
  <si>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</si>
  <si>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</si>
  <si>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</si>
  <si>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</si>
  <si>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</si>
  <si>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</si>
  <si>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</si>
  <si>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</si>
  <si>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</si>
  <si>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</si>
  <si>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</si>
  <si>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</si>
  <si>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</si>
  <si>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</si>
  <si>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</si>
  <si>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</si>
  <si>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</si>
  <si>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</si>
  <si>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</si>
  <si>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</si>
  <si>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</si>
  <si>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</si>
  <si>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</si>
  <si>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</si>
  <si>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</si>
  <si>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</si>
  <si>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</si>
  <si>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</si>
  <si>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</si>
  <si>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</si>
  <si>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</si>
  <si>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</si>
  <si>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</si>
  <si>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</si>
  <si>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</si>
  <si>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</si>
  <si>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</si>
  <si>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</si>
  <si>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</si>
  <si>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</si>
  <si>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</si>
  <si>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</si>
  <si>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</si>
  <si>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</si>
  <si>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</si>
  <si>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</si>
  <si>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</si>
  <si>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</si>
  <si>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</si>
  <si>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</si>
  <si>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</si>
  <si>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</si>
  <si>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</si>
  <si>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</si>
  <si>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</si>
  <si>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</si>
  <si>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</si>
  <si>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</si>
  <si>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</si>
  <si>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</si>
  <si>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</si>
  <si>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</si>
  <si>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</si>
  <si>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</si>
  <si>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</si>
  <si>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</si>
  <si>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</si>
  <si>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</si>
  <si>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</si>
  <si>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</si>
  <si>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</si>
  <si>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</si>
  <si>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</si>
  <si>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</si>
  <si>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</si>
  <si>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</si>
  <si>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</si>
  <si>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</si>
  <si>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</si>
  <si>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</si>
  <si>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</si>
  <si>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</si>
  <si>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</si>
  <si>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</si>
  <si>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</si>
  <si>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</si>
  <si>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</si>
  <si>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</si>
  <si>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</si>
  <si>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</si>
  <si>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</si>
  <si>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</si>
  <si>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</si>
  <si>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</si>
  <si>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</si>
  <si>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</si>
  <si>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</si>
  <si>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</si>
  <si>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</si>
  <si>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</si>
  <si>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</si>
  <si>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</si>
  <si>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</si>
  <si>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</si>
  <si>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</si>
  <si>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</si>
  <si>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</si>
  <si>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</si>
  <si>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</si>
  <si>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</si>
  <si>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</si>
  <si>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</si>
  <si>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</si>
  <si>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</si>
  <si>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</si>
  <si>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</si>
  <si>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</si>
  <si>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</si>
  <si>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</si>
  <si>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</si>
  <si>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</si>
  <si>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</si>
  <si>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</si>
  <si>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</si>
  <si>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</si>
  <si>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</si>
  <si>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</si>
  <si>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</si>
  <si>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</si>
  <si>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</si>
  <si>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</si>
  <si>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</si>
  <si>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</si>
  <si>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</si>
  <si>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</si>
  <si>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</si>
  <si>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</si>
  <si>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</si>
  <si>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</si>
  <si>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</si>
  <si>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</si>
  <si>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</si>
  <si>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</si>
  <si>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</si>
  <si>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</si>
  <si>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</si>
  <si>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</si>
  <si>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</si>
  <si>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</si>
  <si>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</si>
  <si>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</si>
  <si>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</si>
  <si>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</si>
  <si>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</si>
  <si>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</si>
  <si>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</si>
  <si>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</si>
  <si>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</si>
  <si>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</si>
  <si>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</si>
  <si>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</si>
  <si>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</si>
  <si>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</si>
  <si>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</si>
  <si>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</si>
  <si>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</si>
  <si>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</si>
  <si>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</si>
  <si>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</si>
  <si>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</si>
  <si>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</si>
  <si>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</si>
  <si>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</si>
  <si>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</si>
  <si>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</si>
  <si>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</si>
  <si>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</si>
  <si>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</si>
  <si>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</si>
  <si>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</si>
  <si>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</si>
  <si>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</si>
  <si>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</si>
  <si>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</si>
  <si>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</si>
  <si>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</si>
  <si>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</si>
  <si>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</si>
  <si>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</si>
  <si>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</si>
  <si>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</si>
  <si>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</si>
  <si>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</si>
  <si>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</si>
  <si>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</si>
  <si>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</si>
  <si>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</si>
  <si>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</si>
  <si>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</si>
  <si>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</si>
  <si>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</si>
  <si>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</si>
  <si>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</si>
  <si>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</si>
  <si>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</si>
  <si>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</si>
  <si>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</si>
  <si>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</si>
  <si>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</si>
  <si>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</si>
  <si>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</si>
  <si>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</si>
  <si>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</si>
  <si>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</si>
  <si>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</si>
  <si>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</si>
  <si>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</si>
  <si>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</si>
  <si>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</si>
  <si>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</si>
  <si>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</si>
  <si>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</si>
  <si>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</si>
  <si>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</si>
  <si>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</si>
  <si>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</si>
  <si>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</si>
  <si>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</si>
  <si>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</si>
  <si>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</si>
  <si>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</si>
  <si>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</si>
  <si>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</si>
  <si>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</si>
  <si>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</si>
  <si>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</si>
  <si>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</si>
  <si>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</si>
  <si>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</si>
  <si>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</si>
  <si>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</si>
  <si>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</si>
  <si>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</si>
  <si>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</si>
  <si>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</si>
  <si>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</si>
  <si>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</si>
  <si>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</si>
  <si>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</si>
  <si>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</si>
  <si>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</si>
  <si>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</si>
  <si>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</si>
  <si>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</si>
  <si>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</si>
  <si>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</si>
  <si>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</si>
  <si>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</si>
  <si>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</si>
  <si>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</si>
  <si>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</si>
  <si>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</si>
  <si>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</si>
  <si>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</si>
  <si>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</si>
  <si>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</si>
  <si>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</si>
  <si>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</si>
  <si>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</si>
  <si>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</si>
  <si>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</si>
  <si>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</si>
  <si>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</si>
  <si>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</si>
  <si>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</si>
  <si>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</si>
  <si>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</si>
  <si>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</si>
  <si>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</si>
  <si>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</si>
  <si>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</si>
  <si>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</si>
  <si>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</si>
  <si>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</si>
  <si>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</si>
  <si>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</si>
  <si>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</si>
  <si>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</si>
  <si>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</si>
  <si>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</si>
  <si>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</si>
  <si>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</si>
  <si>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</si>
  <si>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</si>
  <si>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</si>
  <si>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</si>
  <si>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</si>
  <si>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</si>
  <si>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</si>
  <si>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</si>
  <si>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</si>
  <si>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</si>
  <si>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</si>
  <si>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</si>
  <si>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</si>
  <si>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</si>
  <si>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</si>
  <si>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</si>
  <si>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</si>
  <si>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</si>
  <si>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</si>
  <si>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</si>
  <si>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</si>
  <si>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</si>
  <si>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</si>
  <si>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</si>
  <si>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</si>
  <si>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</si>
  <si>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</si>
  <si>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</si>
  <si>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</si>
  <si>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</si>
  <si>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</si>
  <si>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</si>
  <si>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</si>
  <si>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</si>
  <si>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</si>
  <si>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</si>
  <si>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</si>
  <si>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</si>
  <si>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</si>
  <si>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</si>
  <si>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</si>
  <si>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</si>
  <si>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</si>
  <si>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</si>
  <si>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</si>
  <si>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</si>
  <si>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</si>
  <si>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</si>
  <si>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</si>
  <si>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</si>
  <si>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</si>
  <si>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</si>
  <si>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</si>
  <si>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</si>
  <si>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</si>
  <si>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</si>
  <si>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</si>
  <si>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</si>
  <si>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</si>
  <si>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</si>
  <si>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</si>
  <si>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</si>
  <si>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</si>
  <si>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</si>
  <si>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</si>
  <si>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</si>
  <si>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</si>
  <si>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</si>
  <si>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</si>
  <si>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</si>
  <si>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</si>
  <si>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</si>
  <si>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</si>
  <si>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</si>
  <si>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</si>
  <si>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</si>
  <si>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</si>
  <si>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</si>
  <si>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</si>
  <si>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</si>
  <si>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</si>
  <si>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</si>
  <si>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</si>
  <si>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</si>
  <si>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</si>
  <si>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</si>
  <si>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</si>
  <si>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</si>
  <si>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</si>
  <si>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</si>
  <si>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</si>
  <si>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</si>
  <si>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</si>
  <si>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</si>
  <si>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</si>
  <si>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</si>
  <si>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</si>
  <si>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</si>
  <si>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</si>
  <si>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</si>
  <si>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</si>
  <si>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</si>
  <si>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</si>
  <si>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</si>
  <si>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</si>
  <si>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</si>
  <si>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</si>
  <si>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</si>
  <si>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</si>
  <si>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</si>
  <si>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</si>
  <si>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</si>
  <si>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</si>
  <si>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</si>
  <si>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</si>
  <si>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</si>
  <si>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</si>
  <si>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</si>
  <si>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</si>
  <si>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</si>
  <si>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</si>
  <si>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</si>
  <si>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</si>
  <si>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</si>
  <si>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</si>
  <si>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</si>
  <si>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</si>
  <si>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</si>
  <si>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</si>
  <si>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</si>
  <si>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</si>
  <si>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</si>
  <si>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</si>
  <si>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</si>
  <si>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</si>
  <si>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</si>
  <si>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</si>
  <si>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</si>
  <si>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</si>
  <si>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</si>
  <si>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</si>
  <si>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</si>
  <si>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</si>
  <si>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</si>
  <si>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</si>
  <si>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</si>
  <si>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</si>
  <si>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</si>
  <si>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</si>
  <si>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</si>
  <si>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</si>
  <si>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</si>
  <si>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</si>
  <si>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</si>
  <si>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</si>
  <si>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</si>
  <si>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</si>
  <si>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</si>
  <si>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</si>
  <si>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</si>
  <si>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</si>
  <si>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</si>
  <si>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</si>
  <si>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</si>
  <si>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</si>
  <si>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</si>
  <si>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</si>
  <si>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</si>
  <si>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</si>
  <si>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</si>
  <si>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</si>
  <si>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</si>
  <si>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</si>
  <si>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</si>
  <si>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</si>
  <si>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</si>
  <si>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</si>
  <si>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</si>
  <si>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</si>
  <si>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</si>
  <si>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</si>
  <si>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</si>
  <si>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</si>
  <si>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</si>
  <si>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</si>
  <si>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</si>
  <si>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</si>
  <si>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</si>
  <si>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</si>
  <si>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</si>
  <si>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</si>
  <si>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</si>
  <si>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</si>
  <si>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</si>
  <si>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</si>
  <si>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</si>
  <si>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</si>
  <si>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</si>
  <si>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</si>
  <si>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</si>
  <si>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</si>
  <si>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</si>
  <si>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</si>
  <si>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</si>
  <si>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</si>
  <si>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</si>
  <si>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</si>
  <si>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</si>
  <si>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</si>
  <si>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</si>
  <si>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</si>
  <si>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</si>
  <si>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</si>
  <si>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</si>
  <si>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</si>
  <si>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</si>
  <si>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</si>
  <si>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</si>
  <si>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</si>
  <si>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</si>
  <si>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</si>
  <si>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</si>
  <si>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</si>
  <si>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</si>
  <si>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</si>
  <si>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</si>
  <si>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</si>
  <si>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</si>
  <si>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</si>
  <si>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</si>
  <si>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</si>
  <si>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</si>
  <si>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</si>
  <si>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</si>
  <si>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</si>
  <si>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</si>
  <si>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</si>
  <si>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</si>
  <si>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</si>
  <si>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</si>
  <si>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</si>
  <si>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</si>
  <si>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</si>
  <si>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</si>
  <si>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</si>
  <si>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</si>
  <si>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</si>
  <si>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</si>
  <si>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</si>
  <si>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</si>
  <si>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</si>
  <si>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</si>
  <si>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</si>
  <si>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</si>
  <si>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</si>
  <si>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</si>
  <si>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</si>
  <si>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</si>
  <si>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</si>
  <si>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</si>
  <si>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</si>
  <si>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</si>
  <si>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</si>
  <si>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</si>
  <si>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</si>
  <si>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</si>
  <si>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</si>
  <si>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</si>
  <si>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</si>
  <si>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</si>
  <si>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</si>
  <si>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</si>
  <si>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</si>
  <si>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</si>
  <si>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</si>
  <si>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</si>
  <si>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</si>
  <si>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</si>
  <si>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</si>
  <si>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</si>
  <si>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</si>
  <si>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</si>
  <si>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</si>
  <si>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</si>
  <si>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</si>
  <si>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</si>
  <si>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</si>
  <si>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</si>
  <si>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</si>
  <si>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</si>
  <si>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</si>
  <si>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</si>
  <si>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</si>
  <si>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</si>
  <si>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</si>
  <si>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</si>
  <si>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</si>
  <si>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</si>
  <si>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</si>
  <si>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</si>
  <si>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</si>
  <si>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</si>
  <si>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</si>
  <si>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</si>
  <si>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</si>
  <si>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</si>
  <si>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</si>
  <si>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</si>
  <si>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</si>
  <si>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</si>
  <si>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</si>
  <si>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</si>
  <si>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</si>
  <si>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</si>
  <si>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</si>
  <si>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</si>
  <si>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</si>
  <si>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</si>
  <si>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</si>
  <si>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</si>
  <si>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</si>
  <si>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</si>
  <si>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</si>
  <si>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</si>
  <si>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</si>
  <si>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</si>
  <si>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</si>
  <si>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</si>
  <si>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</si>
  <si>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</si>
  <si>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</si>
  <si>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</si>
  <si>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</si>
  <si>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</si>
  <si>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</si>
  <si>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</si>
  <si>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</si>
  <si>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</si>
  <si>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</si>
  <si>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</si>
  <si>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</si>
  <si>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</si>
  <si>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</si>
  <si>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</si>
  <si>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</si>
  <si>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</si>
  <si>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</si>
  <si>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</si>
  <si>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</si>
  <si>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</si>
  <si>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</si>
  <si>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</si>
  <si>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</si>
  <si>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</si>
  <si>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</si>
  <si>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</si>
  <si>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</si>
  <si>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</si>
  <si>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</si>
  <si>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</si>
  <si>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</si>
  <si>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</si>
  <si>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</si>
  <si>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</si>
  <si>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</si>
  <si>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</si>
  <si>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</si>
  <si>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</si>
  <si>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</si>
  <si>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</si>
  <si>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</si>
  <si>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</si>
  <si>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</si>
  <si>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</si>
  <si>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</si>
  <si>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</si>
  <si>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</si>
  <si>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</si>
  <si>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</si>
  <si>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</si>
  <si>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</si>
  <si>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</si>
  <si>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</si>
  <si>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</si>
  <si>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</si>
  <si>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</si>
  <si>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</si>
  <si>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</si>
  <si>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</si>
  <si>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</si>
  <si>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</si>
  <si>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</si>
  <si>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</si>
  <si>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</si>
  <si>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</si>
  <si>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</si>
  <si>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</si>
  <si>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</si>
  <si>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</si>
  <si>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</si>
  <si>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</si>
  <si>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</si>
  <si>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</si>
  <si>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</si>
  <si>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</si>
  <si>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</si>
  <si>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</si>
  <si>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</si>
  <si>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</si>
  <si>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</si>
  <si>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</si>
  <si>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</si>
  <si>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</si>
  <si>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</si>
  <si>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</si>
  <si>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</si>
  <si>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</si>
  <si>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</si>
  <si>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</si>
  <si>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</si>
  <si>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</si>
  <si>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</si>
  <si>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</si>
  <si>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</si>
  <si>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</si>
  <si>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</si>
  <si>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</si>
  <si>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</si>
  <si>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</si>
  <si>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</si>
  <si>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</si>
  <si>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</si>
  <si>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</si>
  <si>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</si>
  <si>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</si>
  <si>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</si>
  <si>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</si>
  <si>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</si>
  <si>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</si>
  <si>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</si>
  <si>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</si>
  <si>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</si>
  <si>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</si>
  <si>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</si>
  <si>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</si>
  <si>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</si>
  <si>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</si>
  <si>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</si>
  <si>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</si>
  <si>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</si>
  <si>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</si>
  <si>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</si>
  <si>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</si>
  <si>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</si>
  <si>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</si>
  <si>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</si>
  <si>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</si>
  <si>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</si>
  <si>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</si>
  <si>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</si>
  <si>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</si>
  <si>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</si>
  <si>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</si>
  <si>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</si>
  <si>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</si>
  <si>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</si>
  <si>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</si>
  <si>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</si>
  <si>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</si>
  <si>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</si>
  <si>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</si>
  <si>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</si>
  <si>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</si>
  <si>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</si>
  <si>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</si>
  <si>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</si>
  <si>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</si>
  <si>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</si>
  <si>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</si>
  <si>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</si>
  <si>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</si>
  <si>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</si>
  <si>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</si>
  <si>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</si>
  <si>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</si>
  <si>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</si>
  <si>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</si>
  <si>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</si>
  <si>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</si>
  <si>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</si>
  <si>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</si>
  <si>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</si>
  <si>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</si>
  <si>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</si>
  <si>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</si>
  <si>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</si>
  <si>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</si>
  <si>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</si>
  <si>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</si>
  <si>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</si>
  <si>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</si>
  <si>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</si>
  <si>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</si>
  <si>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</si>
  <si>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</si>
  <si>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</si>
  <si>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</si>
  <si>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</si>
  <si>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</si>
  <si>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</si>
  <si>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</si>
  <si>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</si>
  <si>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</si>
  <si>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</si>
  <si>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</si>
  <si>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</si>
  <si>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</si>
  <si>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</si>
  <si>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</si>
  <si>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</si>
  <si>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</si>
  <si>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</si>
  <si>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</si>
  <si>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</si>
  <si>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</si>
  <si>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</si>
  <si>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</si>
  <si>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</si>
  <si>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</si>
  <si>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</si>
  <si>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</si>
  <si>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</si>
  <si>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</si>
  <si>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</si>
  <si>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</si>
  <si>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</si>
  <si>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</si>
  <si>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</si>
  <si>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</si>
  <si>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</si>
  <si>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</si>
  <si>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</si>
  <si>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</si>
  <si>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</si>
  <si>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</si>
  <si>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</si>
  <si>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</si>
  <si>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</si>
  <si>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</si>
  <si>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</si>
  <si>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</si>
  <si>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</si>
  <si>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</si>
  <si>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</si>
  <si>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</si>
  <si>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</si>
  <si>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</si>
  <si>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</si>
  <si>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</si>
  <si>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</si>
  <si>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</si>
  <si>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</si>
  <si>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</si>
  <si>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</si>
  <si>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</si>
  <si>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</si>
  <si>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</si>
  <si>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</si>
  <si>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</si>
  <si>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</si>
  <si>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</si>
  <si>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</si>
  <si>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</si>
  <si>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</si>
  <si>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</si>
  <si>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</si>
  <si>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</si>
  <si>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</si>
  <si>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</si>
  <si>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</si>
  <si>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</si>
  <si>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</si>
  <si>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</si>
  <si>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</si>
  <si>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</si>
  <si>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</si>
  <si>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</si>
  <si>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</si>
  <si>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</si>
  <si>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</si>
  <si>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</si>
  <si>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</si>
  <si>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</si>
  <si>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</si>
  <si>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</si>
  <si>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</si>
  <si>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</si>
  <si>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</si>
  <si>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</si>
  <si>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</si>
  <si>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</si>
  <si>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</si>
  <si>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</si>
  <si>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</si>
  <si>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</si>
  <si>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</si>
  <si>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</si>
  <si>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</si>
  <si>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</si>
  <si>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</si>
  <si>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</si>
  <si>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</si>
  <si>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</si>
  <si>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</si>
  <si>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</si>
  <si>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</si>
  <si>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</si>
  <si>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</si>
  <si>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</si>
  <si>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</si>
  <si>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</si>
  <si>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</si>
  <si>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</si>
  <si>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</si>
  <si>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</si>
  <si>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</si>
  <si>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</si>
  <si>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</si>
  <si>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</si>
  <si>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</si>
  <si>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</si>
  <si>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</si>
  <si>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</si>
  <si>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</si>
  <si>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</si>
  <si>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</si>
  <si>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</si>
  <si>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</si>
  <si>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</si>
  <si>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</si>
  <si>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</si>
  <si>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</si>
  <si>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</si>
  <si>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</si>
  <si>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</si>
  <si>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</si>
  <si>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</si>
  <si>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</si>
  <si>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</si>
  <si>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</si>
  <si>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</si>
  <si>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</si>
  <si>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</si>
  <si>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</si>
  <si>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</si>
  <si>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</si>
  <si>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</si>
  <si>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</si>
  <si>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</si>
  <si>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</si>
  <si>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</si>
  <si>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</si>
  <si>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</si>
  <si>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</si>
  <si>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</si>
  <si>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</si>
  <si>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</si>
  <si>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</si>
  <si>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</si>
  <si>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</si>
  <si>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</si>
  <si>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</si>
  <si>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</si>
  <si>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</si>
  <si>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</si>
  <si>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</si>
  <si>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</si>
  <si>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</si>
  <si>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</si>
  <si>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</si>
  <si>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</si>
  <si>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</si>
  <si>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</si>
  <si>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</si>
  <si>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</si>
  <si>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</si>
  <si>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</si>
  <si>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</si>
  <si>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</si>
  <si>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</si>
  <si>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</si>
  <si>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</si>
  <si>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</si>
  <si>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</si>
  <si>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</si>
  <si>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</si>
  <si>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</si>
  <si>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</si>
  <si>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</si>
  <si>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</si>
  <si>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</si>
  <si>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</si>
  <si>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</si>
  <si>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</si>
  <si>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</si>
  <si>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</si>
  <si>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</si>
  <si>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</si>
  <si>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</si>
  <si>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</si>
  <si>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</si>
  <si>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</si>
  <si>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</si>
  <si>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</si>
  <si>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</si>
  <si>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</si>
  <si>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</si>
  <si>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</si>
  <si>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</si>
  <si>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</si>
  <si>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</si>
  <si>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</si>
  <si>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</si>
  <si>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</si>
  <si>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</si>
  <si>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</si>
  <si>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</si>
  <si>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</si>
  <si>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</si>
  <si>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</si>
  <si>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</si>
  <si>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</si>
  <si>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</si>
  <si>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</si>
  <si>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</si>
  <si>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</si>
  <si>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</si>
  <si>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</si>
  <si>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</si>
  <si>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</si>
  <si>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</si>
  <si>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</si>
  <si>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</si>
  <si>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</si>
  <si>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</si>
  <si>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</si>
  <si>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</si>
  <si>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</si>
  <si>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</si>
  <si>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</si>
  <si>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</si>
  <si>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</si>
  <si>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</si>
  <si>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</si>
  <si>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</si>
  <si>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</si>
  <si>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</si>
  <si>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</si>
  <si>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</si>
  <si>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</si>
  <si>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</si>
  <si>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</si>
  <si>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</si>
  <si>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</si>
  <si>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</si>
  <si>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</si>
  <si>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</si>
  <si>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</si>
  <si>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</si>
  <si>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</si>
  <si>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</si>
  <si>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</si>
  <si>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</si>
  <si>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</si>
  <si>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</si>
  <si>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</si>
  <si>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</si>
  <si>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</si>
  <si>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</si>
  <si>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</si>
  <si>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</si>
  <si>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</si>
  <si>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</si>
  <si>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</si>
  <si>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</si>
  <si>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</si>
  <si>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</si>
  <si>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</si>
  <si>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</si>
  <si>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</si>
  <si>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</si>
  <si>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</si>
  <si>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</si>
  <si>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</si>
  <si>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</si>
  <si>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</si>
  <si>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</si>
  <si>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</si>
  <si>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</si>
  <si>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</si>
  <si>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</si>
  <si>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</si>
  <si>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</si>
  <si>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</si>
  <si>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</si>
  <si>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</si>
  <si>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</si>
  <si>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</si>
  <si>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</si>
  <si>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</si>
  <si>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</si>
  <si>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</si>
  <si>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</si>
  <si>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</si>
  <si>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</si>
  <si>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</si>
  <si>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</si>
  <si>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</si>
  <si>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</si>
  <si>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</si>
  <si>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</si>
  <si>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</si>
  <si>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</si>
  <si>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</si>
  <si>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</si>
  <si>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</si>
  <si>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</si>
  <si>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</si>
  <si>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</si>
  <si>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</si>
  <si>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</si>
  <si>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</si>
  <si>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</si>
  <si>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</si>
  <si>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</si>
  <si>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</si>
  <si>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</si>
  <si>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</si>
  <si>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</si>
  <si>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</si>
  <si>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</si>
  <si>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</si>
  <si>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</si>
  <si>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</si>
  <si>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</si>
  <si>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</si>
  <si>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</si>
  <si>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</si>
  <si>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</si>
  <si>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</si>
  <si>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</si>
  <si>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</si>
  <si>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</si>
  <si>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</si>
  <si>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</si>
  <si>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</si>
  <si>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</si>
  <si>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</si>
  <si>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</si>
  <si>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</si>
  <si>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</si>
  <si>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</si>
  <si>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</si>
  <si>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</si>
  <si>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</si>
  <si>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</si>
  <si>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</si>
  <si>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</si>
  <si>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</si>
  <si>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</si>
  <si>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</si>
  <si>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</si>
  <si>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</si>
  <si>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</si>
  <si>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</si>
  <si>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</si>
  <si>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</si>
  <si>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</si>
  <si>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</si>
  <si>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</si>
  <si>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</si>
  <si>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</si>
  <si>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</si>
  <si>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</si>
  <si>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</si>
  <si>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</si>
  <si>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</si>
  <si>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</si>
  <si>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</si>
  <si>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</si>
  <si>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</si>
  <si>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</si>
  <si>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</si>
  <si>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</si>
  <si>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</si>
  <si>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</si>
  <si>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</si>
  <si>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</si>
  <si>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</si>
  <si>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</si>
  <si>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</si>
  <si>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</si>
  <si>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</si>
  <si>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</si>
  <si>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</si>
  <si>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</si>
  <si>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</si>
  <si>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</si>
  <si>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</si>
  <si>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</si>
  <si>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</si>
  <si>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</si>
  <si>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</si>
  <si>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</si>
  <si>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</si>
  <si>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</si>
  <si>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</si>
  <si>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</si>
  <si>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</si>
  <si>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</si>
  <si>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</si>
  <si>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</si>
  <si>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</si>
  <si>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</si>
  <si>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</si>
  <si>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</si>
  <si>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</si>
  <si>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</si>
  <si>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</si>
  <si>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</si>
  <si>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</si>
  <si>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</si>
  <si>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</si>
  <si>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</si>
  <si>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</si>
  <si>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</si>
  <si>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</si>
  <si>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</si>
  <si>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</si>
  <si>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</si>
  <si>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</si>
  <si>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</si>
  <si>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</si>
  <si>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</si>
  <si>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</si>
  <si>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</si>
  <si>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</si>
  <si>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</si>
  <si>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</si>
  <si>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</si>
  <si>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</si>
  <si>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</si>
  <si>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</si>
  <si>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</si>
  <si>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</si>
  <si>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</si>
  <si>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</si>
  <si>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</si>
  <si>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</si>
  <si>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</si>
  <si>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</si>
  <si>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</si>
  <si>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</si>
  <si>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</si>
  <si>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</si>
  <si>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</si>
  <si>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</si>
  <si>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</si>
  <si>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</si>
  <si>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</si>
  <si>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</si>
  <si>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</si>
  <si>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</si>
  <si>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</si>
  <si>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</si>
  <si>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</si>
  <si>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</si>
  <si>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</si>
  <si>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</si>
  <si>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</si>
  <si>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</si>
  <si>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</si>
  <si>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</si>
  <si>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</si>
  <si>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</si>
  <si>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</si>
  <si>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</si>
  <si>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</si>
  <si>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</si>
  <si>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</si>
  <si>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</si>
  <si>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</si>
  <si>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</si>
  <si>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</si>
  <si>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</si>
  <si>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</si>
  <si>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</si>
  <si>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</si>
  <si>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</si>
  <si>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</si>
  <si>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</si>
  <si>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</si>
  <si>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</si>
  <si>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</si>
  <si>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</si>
  <si>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</si>
  <si>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</si>
  <si>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</si>
  <si>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</si>
  <si>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</si>
  <si>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</si>
  <si>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</si>
  <si>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</si>
  <si>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</si>
  <si>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</si>
  <si>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</si>
  <si>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</si>
  <si>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</si>
  <si>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</si>
  <si>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</si>
  <si>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</si>
  <si>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</si>
  <si>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</si>
  <si>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</si>
  <si>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</si>
  <si>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</si>
  <si>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</si>
  <si>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</si>
  <si>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</si>
  <si>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</si>
  <si>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</si>
  <si>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</si>
  <si>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</si>
  <si>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</si>
  <si>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</si>
  <si>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</si>
  <si>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</si>
  <si>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</si>
  <si>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</si>
  <si>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</si>
  <si>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</si>
  <si>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</si>
  <si>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</si>
  <si>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</si>
  <si>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</si>
  <si>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</si>
  <si>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</si>
  <si>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</si>
  <si>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</si>
  <si>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</si>
  <si>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</si>
  <si>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</si>
  <si>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</si>
  <si>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</si>
  <si>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</si>
  <si>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</si>
  <si>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</si>
  <si>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</si>
  <si>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</si>
  <si>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</si>
  <si>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</si>
  <si>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</si>
  <si>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</si>
  <si>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</si>
  <si>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</si>
  <si>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</si>
  <si>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</si>
  <si>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</si>
  <si>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</si>
  <si>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</si>
  <si>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</si>
  <si>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</si>
  <si>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</si>
  <si>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</si>
  <si>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</si>
  <si>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</si>
  <si>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</si>
  <si>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</si>
  <si>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</si>
  <si>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</si>
  <si>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</si>
  <si>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</si>
  <si>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</si>
  <si>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</si>
  <si>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</si>
  <si>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</si>
  <si>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</si>
  <si>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</si>
  <si>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</si>
  <si>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</si>
  <si>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</si>
  <si>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</si>
  <si>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</si>
  <si>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</si>
  <si>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</si>
  <si>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</si>
  <si>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</si>
  <si>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</si>
  <si>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</si>
  <si>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</si>
  <si>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</si>
  <si>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</si>
  <si>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</si>
  <si>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</si>
  <si>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</si>
  <si>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</si>
  <si>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</si>
  <si>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</si>
  <si>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</si>
  <si>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</si>
  <si>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</si>
  <si>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</si>
  <si>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</si>
  <si>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</si>
  <si>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</si>
  <si>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</si>
  <si>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</si>
  <si>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</si>
  <si>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</si>
  <si>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</si>
  <si>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</si>
  <si>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</si>
  <si>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</si>
  <si>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</si>
  <si>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</si>
  <si>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</si>
  <si>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</si>
  <si>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</si>
  <si>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</si>
  <si>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</si>
  <si>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</si>
  <si>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</si>
  <si>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</si>
  <si>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</si>
  <si>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</si>
  <si>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</si>
  <si>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</si>
  <si>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</si>
  <si>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</si>
  <si>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</si>
  <si>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</si>
  <si>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</si>
  <si>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</si>
  <si>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</si>
  <si>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</si>
  <si>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</si>
  <si>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</si>
  <si>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</si>
  <si>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</si>
  <si>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</si>
  <si>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</si>
  <si>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</si>
  <si>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</si>
  <si>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</si>
  <si>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</si>
  <si>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</si>
  <si>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</si>
  <si>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</si>
  <si>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</si>
  <si>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</si>
  <si>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</si>
  <si>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</si>
  <si>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</si>
  <si>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</si>
  <si>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</si>
  <si>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</si>
  <si>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</si>
  <si>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</si>
  <si>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</si>
  <si>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</si>
  <si>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</si>
  <si>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</si>
  <si>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</si>
  <si>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</si>
  <si>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</si>
  <si>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</si>
  <si>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</si>
  <si>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</si>
  <si>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</si>
  <si>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</si>
  <si>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</si>
  <si>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</si>
  <si>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</si>
  <si>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</si>
  <si>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</si>
  <si>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</si>
  <si>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</si>
  <si>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</si>
  <si>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</si>
  <si>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</si>
  <si>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</si>
  <si>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</si>
  <si>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</si>
  <si>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</si>
  <si>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</si>
  <si>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</si>
  <si>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</si>
  <si>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</si>
  <si>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</si>
  <si>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</si>
  <si>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</si>
  <si>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</si>
  <si>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</si>
  <si>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</si>
  <si>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</si>
  <si>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</si>
  <si>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</si>
  <si>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</si>
  <si>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</si>
  <si>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</si>
  <si>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</si>
  <si>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</si>
  <si>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</si>
  <si>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</si>
  <si>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</si>
  <si>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</si>
  <si>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</si>
  <si>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</si>
  <si>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</si>
  <si>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</si>
  <si>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</si>
  <si>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</si>
  <si>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</si>
  <si>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</si>
  <si>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</si>
  <si>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</si>
  <si>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</si>
  <si>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</si>
  <si>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</si>
  <si>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</si>
  <si>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</si>
  <si>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</si>
  <si>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</si>
  <si>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</si>
  <si>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</si>
  <si>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</si>
  <si>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</si>
  <si>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</si>
  <si>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</si>
  <si>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</si>
  <si>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</si>
  <si>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</si>
  <si>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</si>
  <si>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</si>
  <si>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</si>
  <si>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</si>
  <si>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</si>
  <si>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</si>
  <si>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</si>
  <si>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</si>
  <si>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</si>
  <si>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</si>
  <si>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</si>
  <si>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</si>
  <si>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</si>
  <si>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</si>
  <si>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</si>
  <si>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</si>
  <si>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</si>
  <si>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</si>
  <si>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</si>
  <si>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</si>
  <si>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</si>
  <si>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</si>
  <si>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</si>
  <si>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</si>
  <si>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</si>
  <si>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</si>
  <si>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</si>
  <si>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</si>
  <si>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</si>
  <si>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</si>
  <si>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</si>
  <si>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</si>
  <si>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</si>
  <si>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</si>
  <si>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</si>
  <si>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</si>
  <si>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</si>
  <si>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</si>
  <si>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</si>
  <si>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</si>
  <si>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</si>
  <si>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</si>
  <si>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</si>
  <si>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</si>
  <si>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</si>
  <si>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</si>
  <si>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</si>
  <si>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</si>
  <si>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</si>
  <si>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</si>
  <si>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</si>
  <si>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</si>
  <si>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</si>
  <si>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</si>
  <si>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</si>
  <si>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</si>
  <si>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</si>
  <si>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</si>
  <si>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</si>
  <si>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</si>
  <si>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</si>
  <si>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</si>
  <si>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</si>
  <si>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</si>
  <si>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</si>
  <si>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</si>
  <si>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</si>
  <si>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</si>
  <si>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</si>
  <si>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</si>
  <si>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</si>
  <si>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</si>
  <si>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</si>
  <si>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</si>
  <si>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</si>
  <si>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</si>
  <si>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</si>
  <si>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</si>
  <si>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</si>
  <si>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</si>
  <si>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</si>
  <si>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</si>
  <si>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</si>
  <si>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</si>
  <si>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</si>
  <si>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</si>
  <si>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</si>
  <si>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</si>
  <si>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</si>
  <si>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</si>
  <si>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</si>
  <si>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</si>
  <si>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</si>
  <si>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</si>
  <si>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</si>
  <si>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</si>
  <si>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</si>
  <si>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</si>
  <si>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</si>
  <si>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</si>
  <si>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</si>
  <si>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</si>
  <si>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</si>
  <si>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</si>
  <si>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</si>
  <si>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</si>
  <si>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</si>
  <si>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</si>
  <si>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</si>
  <si>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</si>
  <si>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</si>
  <si>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</si>
  <si>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</si>
  <si>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</si>
  <si>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</si>
  <si>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</si>
  <si>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</si>
  <si>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</si>
  <si>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</si>
  <si>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</si>
  <si>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</si>
  <si>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</si>
  <si>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</si>
  <si>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</si>
  <si>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</si>
  <si>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</si>
  <si>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</si>
  <si>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</si>
  <si>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</si>
  <si>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</si>
  <si>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</si>
  <si>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</si>
  <si>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</si>
  <si>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</si>
  <si>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</si>
  <si>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</si>
  <si>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</si>
  <si>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</si>
  <si>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</si>
  <si>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</si>
  <si>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</si>
  <si>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</si>
  <si>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</si>
  <si>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</si>
  <si>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</si>
  <si>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</si>
  <si>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</si>
  <si>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</si>
  <si>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</si>
  <si>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</si>
  <si>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</si>
  <si>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</si>
  <si>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</si>
  <si>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</si>
  <si>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</si>
  <si>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</si>
  <si>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</si>
  <si>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</si>
  <si>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</si>
  <si>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</si>
  <si>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</si>
  <si>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</si>
  <si>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</si>
  <si>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</si>
  <si>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</si>
  <si>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</si>
  <si>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</si>
  <si>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</si>
  <si>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</si>
  <si>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</si>
  <si>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</si>
  <si>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</si>
  <si>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</si>
  <si>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</si>
  <si>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</si>
  <si>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</si>
  <si>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</si>
  <si>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</si>
  <si>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</si>
  <si>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</si>
  <si>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</si>
  <si>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</si>
  <si>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</si>
  <si>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</si>
  <si>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</si>
  <si>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</si>
  <si>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</si>
  <si>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</si>
  <si>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</si>
  <si>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</si>
  <si>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</si>
  <si>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</si>
  <si>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</si>
  <si>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</si>
  <si>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</si>
  <si>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</si>
  <si>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</si>
  <si>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</si>
  <si>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</si>
  <si>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</si>
  <si>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</si>
  <si>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</si>
  <si>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</si>
  <si>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</si>
  <si>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</si>
  <si>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</si>
  <si>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</si>
  <si>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</si>
  <si>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</si>
  <si>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</si>
  <si>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</si>
  <si>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</si>
  <si>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</si>
  <si>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</si>
  <si>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</si>
  <si>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</si>
  <si>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</si>
  <si>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</si>
  <si>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</si>
  <si>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</si>
  <si>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</si>
  <si>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</si>
  <si>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</si>
  <si>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</si>
  <si>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</si>
  <si>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</si>
  <si>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</si>
  <si>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</si>
  <si>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</si>
  <si>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</si>
  <si>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</si>
  <si>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</si>
  <si>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</si>
  <si>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</si>
  <si>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</si>
  <si>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</si>
  <si>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</si>
  <si>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</si>
  <si>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</si>
  <si>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</si>
  <si>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</si>
  <si>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</si>
  <si>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</si>
  <si>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</si>
  <si>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</si>
  <si>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</si>
  <si>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</si>
  <si>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</si>
  <si>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</si>
  <si>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</si>
  <si>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</si>
  <si>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</si>
  <si>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</si>
  <si>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</si>
  <si>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</si>
  <si>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</si>
  <si>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</si>
  <si>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</si>
  <si>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</si>
  <si>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</si>
  <si>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</si>
  <si>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</si>
  <si>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</si>
  <si>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</si>
  <si>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</si>
  <si>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</si>
  <si>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</si>
  <si>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</si>
  <si>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</si>
  <si>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</si>
  <si>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</si>
  <si>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</si>
  <si>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</si>
  <si>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</si>
  <si>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</si>
  <si>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</si>
  <si>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</si>
  <si>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</si>
  <si>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</si>
  <si>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</si>
  <si>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</si>
  <si>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</si>
  <si>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</si>
  <si>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</si>
  <si>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</si>
  <si>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</si>
  <si>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</si>
  <si>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</si>
  <si>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</si>
  <si>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</si>
  <si>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</si>
  <si>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</si>
  <si>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</si>
  <si>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</si>
  <si>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</si>
  <si>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</si>
  <si>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</si>
  <si>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</si>
  <si>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</si>
  <si>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</si>
  <si>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</si>
  <si>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</si>
  <si>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</si>
  <si>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</si>
  <si>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</si>
  <si>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</si>
  <si>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</si>
  <si>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</si>
  <si>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</si>
  <si>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</si>
  <si>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</si>
  <si>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</si>
  <si>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</si>
  <si>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</si>
  <si>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</si>
  <si>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</si>
  <si>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</si>
  <si>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</si>
  <si>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</si>
  <si>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</si>
  <si>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</si>
  <si>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</si>
  <si>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</si>
  <si>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</si>
  <si>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</si>
  <si>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</si>
  <si>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</si>
  <si>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</si>
  <si>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</si>
  <si>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</si>
  <si>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</si>
  <si>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</si>
  <si>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</si>
  <si>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</si>
  <si>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</si>
  <si>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</si>
  <si>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</si>
  <si>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</si>
  <si>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</si>
  <si>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</si>
  <si>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</si>
  <si>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</si>
  <si>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</si>
  <si>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</si>
  <si>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</si>
  <si>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</si>
  <si>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</si>
  <si>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</si>
  <si>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</si>
  <si>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</si>
  <si>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</si>
  <si>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</si>
  <si>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</si>
  <si>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</si>
  <si>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</si>
  <si>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</si>
  <si>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</si>
  <si>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</si>
  <si>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</si>
  <si>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</si>
  <si>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</si>
  <si>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</si>
  <si>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</si>
  <si>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</si>
  <si>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</si>
  <si>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</si>
  <si>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</si>
  <si>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</si>
  <si>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</si>
  <si>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</si>
  <si>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</si>
  <si>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</si>
  <si>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</si>
  <si>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</si>
  <si>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</si>
  <si>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</si>
  <si>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</si>
  <si>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</si>
  <si>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</si>
  <si>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</si>
  <si>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</si>
  <si>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</si>
  <si>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</si>
  <si>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</si>
  <si>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</si>
  <si>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</si>
  <si>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</si>
  <si>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</si>
  <si>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</si>
  <si>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</si>
  <si>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</si>
  <si>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</si>
  <si>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</si>
  <si>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</si>
  <si>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</si>
  <si>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</si>
  <si>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</si>
  <si>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</si>
  <si>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</si>
  <si>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</si>
  <si>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</si>
  <si>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</si>
  <si>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</si>
  <si>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</si>
  <si>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</si>
  <si>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</si>
  <si>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</si>
  <si>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</si>
  <si>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</si>
  <si>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</si>
  <si>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</si>
  <si>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</si>
  <si>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</si>
  <si>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</si>
  <si>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</si>
  <si>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</si>
  <si>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</si>
  <si>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</si>
  <si>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</si>
  <si>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</si>
  <si>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</si>
  <si>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</si>
  <si>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</si>
  <si>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</si>
  <si>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</si>
  <si>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</si>
  <si>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</si>
  <si>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</si>
  <si>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</si>
  <si>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</si>
  <si>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</si>
  <si>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</si>
  <si>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</si>
  <si>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</si>
  <si>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</si>
  <si>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</si>
  <si>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</si>
  <si>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</si>
  <si>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</si>
  <si>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</si>
  <si>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</si>
  <si>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</si>
  <si>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</si>
  <si>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</si>
  <si>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</si>
  <si>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</si>
  <si>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</si>
  <si>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</si>
  <si>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</si>
  <si>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</si>
  <si>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</si>
  <si>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</si>
  <si>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</si>
  <si>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</si>
  <si>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</si>
  <si>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</si>
  <si>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</si>
  <si>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</si>
  <si>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</si>
  <si>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</si>
  <si>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</si>
  <si>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</si>
  <si>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</si>
  <si>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</si>
  <si>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</si>
  <si>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</si>
  <si>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</si>
  <si>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</si>
  <si>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</si>
  <si>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</si>
  <si>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</si>
  <si>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</si>
  <si>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</si>
  <si>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</si>
  <si>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</si>
  <si>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</si>
  <si>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</si>
  <si>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</si>
  <si>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</si>
  <si>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</si>
  <si>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</si>
  <si>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</si>
  <si>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</si>
  <si>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</si>
  <si>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</si>
  <si>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</si>
  <si>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</si>
  <si>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</si>
  <si>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</si>
  <si>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</si>
  <si>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</si>
  <si>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</si>
  <si>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</si>
  <si>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</si>
  <si>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</si>
  <si>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</si>
  <si>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</si>
  <si>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</si>
  <si>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</si>
  <si>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</si>
  <si>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</si>
  <si>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</si>
  <si>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</si>
  <si>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</si>
  <si>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</si>
  <si>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</si>
  <si>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</si>
  <si>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</si>
  <si>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</si>
  <si>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</si>
  <si>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</si>
  <si>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</si>
  <si>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</si>
  <si>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</si>
  <si>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</si>
  <si>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</si>
  <si>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</si>
  <si>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</si>
  <si>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</si>
  <si>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</si>
  <si>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</si>
  <si>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</si>
  <si>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</si>
  <si>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</si>
  <si>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</si>
  <si>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</si>
  <si>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</si>
  <si>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</si>
  <si>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</si>
  <si>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</si>
  <si>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</si>
  <si>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</si>
  <si>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</si>
  <si>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</si>
  <si>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</si>
  <si>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</si>
  <si>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</si>
  <si>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</si>
  <si>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</si>
  <si>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</si>
  <si>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</si>
  <si>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</si>
  <si>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</si>
  <si>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</si>
  <si>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</si>
  <si>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</si>
  <si>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</si>
  <si>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</si>
  <si>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</si>
  <si>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</si>
  <si>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</si>
  <si>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</si>
  <si>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</si>
  <si>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</si>
  <si>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</si>
  <si>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</si>
  <si>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</si>
  <si>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</si>
  <si>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</si>
  <si>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</si>
  <si>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</si>
  <si>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</si>
  <si>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</si>
  <si>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</si>
  <si>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</si>
  <si>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</si>
  <si>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</si>
  <si>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</si>
  <si>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</si>
  <si>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</si>
  <si>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</si>
  <si>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</si>
  <si>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</si>
  <si>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</si>
  <si>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</si>
  <si>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</si>
  <si>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</si>
  <si>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</si>
  <si>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</si>
  <si>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</si>
  <si>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</si>
  <si>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</si>
  <si>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</si>
  <si>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</si>
  <si>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</si>
  <si>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</si>
  <si>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</si>
  <si>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</si>
  <si>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</si>
  <si>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</si>
  <si>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</si>
  <si>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</si>
  <si>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</si>
  <si>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</si>
  <si>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</si>
  <si>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</si>
  <si>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</si>
  <si>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</si>
  <si>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</si>
  <si>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</si>
  <si>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</si>
  <si>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</si>
  <si>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</si>
  <si>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</si>
  <si>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</si>
  <si>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</si>
  <si>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</si>
  <si>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</si>
  <si>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</si>
  <si>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</si>
  <si>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</si>
  <si>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</si>
  <si>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</si>
  <si>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</si>
  <si>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</si>
  <si>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</si>
  <si>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</si>
  <si>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</si>
  <si>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</si>
  <si>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</si>
  <si>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</si>
  <si>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</si>
  <si>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</si>
  <si>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</si>
  <si>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</si>
  <si>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</si>
  <si>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</si>
  <si>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</si>
  <si>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</si>
  <si>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</si>
  <si>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</si>
  <si>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</si>
  <si>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</si>
  <si>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</si>
  <si>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</si>
  <si>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</si>
  <si>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</si>
  <si>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</si>
  <si>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</si>
  <si>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</si>
  <si>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</si>
  <si>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</si>
  <si>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</si>
  <si>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</si>
  <si>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</si>
  <si>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</si>
  <si>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</si>
  <si>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</si>
  <si>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</si>
  <si>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</si>
  <si>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</si>
  <si>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</si>
  <si>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</si>
  <si>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</si>
  <si>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</si>
  <si>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</si>
  <si>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</si>
  <si>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</si>
  <si>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</si>
  <si>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</si>
  <si>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</si>
  <si>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</si>
  <si>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</si>
  <si>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</si>
  <si>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</si>
  <si>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</si>
  <si>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</si>
  <si>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</si>
  <si>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</si>
  <si>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</si>
  <si>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</si>
  <si>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</si>
  <si>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</si>
  <si>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</si>
  <si>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</si>
  <si>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</si>
  <si>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</si>
  <si>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</si>
  <si>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</si>
  <si>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</si>
  <si>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</si>
  <si>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</si>
  <si>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</si>
  <si>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</si>
  <si>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</si>
  <si>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</si>
  <si>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</si>
  <si>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</si>
  <si>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</si>
  <si>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</si>
  <si>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</si>
  <si>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</si>
  <si>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</si>
  <si>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</si>
  <si>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</si>
  <si>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</si>
  <si>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</si>
  <si>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</si>
  <si>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</si>
  <si>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</si>
  <si>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</si>
  <si>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</si>
  <si>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</si>
  <si>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</si>
  <si>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</si>
  <si>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</si>
  <si>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</si>
  <si>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</si>
  <si>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</si>
  <si>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</si>
  <si>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</si>
  <si>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</si>
  <si>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</si>
  <si>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</si>
  <si>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</si>
  <si>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</si>
  <si>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</si>
  <si>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</si>
  <si>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</si>
  <si>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</si>
  <si>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</si>
  <si>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</si>
  <si>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</si>
  <si>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</si>
  <si>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</si>
  <si>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</si>
  <si>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</si>
  <si>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</si>
  <si>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</si>
  <si>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</si>
  <si>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</si>
  <si>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</si>
  <si>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</si>
  <si>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</si>
  <si>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</si>
  <si>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</si>
  <si>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</si>
  <si>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</si>
  <si>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</si>
  <si>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</si>
  <si>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</si>
  <si>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</si>
  <si>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</si>
  <si>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</si>
  <si>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</si>
  <si>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</si>
  <si>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</si>
  <si>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</si>
  <si>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</si>
  <si>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</si>
  <si>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</si>
  <si>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</si>
  <si>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</si>
  <si>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</si>
  <si>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</si>
  <si>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</si>
  <si>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</si>
  <si>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</si>
  <si>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</si>
  <si>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</si>
  <si>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</si>
  <si>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</si>
  <si>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</si>
  <si>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</si>
  <si>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</si>
  <si>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</si>
  <si>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</si>
  <si>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</si>
  <si>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</si>
  <si>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</si>
  <si>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</si>
  <si>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</si>
  <si>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</si>
  <si>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</si>
  <si>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</si>
  <si>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</si>
  <si>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</si>
  <si>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</si>
  <si>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</si>
  <si>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</si>
  <si>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</si>
  <si>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</si>
  <si>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</si>
  <si>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</si>
  <si>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</si>
  <si>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</si>
  <si>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</si>
  <si>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</si>
  <si>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</si>
  <si>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</si>
  <si>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</si>
  <si>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</si>
  <si>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</si>
  <si>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</si>
  <si>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</si>
  <si>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</si>
  <si>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</si>
  <si>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</si>
  <si>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</si>
  <si>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</si>
  <si>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</si>
  <si>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</si>
  <si>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</si>
  <si>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</si>
  <si>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</si>
  <si>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</si>
  <si>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</si>
  <si>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</si>
  <si>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</si>
  <si>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</si>
  <si>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</si>
  <si>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</si>
  <si>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</si>
  <si>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</si>
  <si>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</si>
  <si>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</si>
  <si>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</si>
  <si>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</si>
  <si>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</si>
  <si>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</si>
  <si>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</si>
  <si>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</si>
  <si>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</si>
  <si>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</si>
  <si>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</si>
  <si>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</si>
  <si>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</si>
  <si>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</si>
  <si>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</si>
  <si>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</si>
  <si>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</si>
  <si>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</si>
  <si>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</si>
  <si>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</si>
  <si>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</si>
  <si>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</si>
  <si>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</si>
  <si>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</si>
  <si>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</si>
  <si>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</si>
  <si>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</si>
  <si>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</si>
  <si>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</si>
  <si>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</si>
  <si>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</si>
  <si>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</si>
  <si>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</si>
  <si>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</si>
  <si>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</si>
  <si>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</si>
  <si>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</si>
  <si>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</si>
  <si>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</si>
  <si>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</si>
  <si>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</si>
  <si>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</si>
  <si>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</si>
  <si>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</si>
  <si>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</si>
  <si>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</si>
  <si>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</si>
  <si>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</si>
  <si>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</si>
  <si>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</si>
  <si>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</si>
  <si>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</si>
  <si>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</si>
  <si>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</si>
  <si>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</si>
  <si>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</si>
  <si>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</si>
  <si>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</si>
  <si>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</si>
  <si>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</si>
  <si>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</si>
  <si>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</si>
  <si>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</si>
  <si>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</si>
  <si>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</si>
  <si>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</si>
  <si>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</si>
  <si>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</si>
  <si>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</si>
  <si>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</si>
  <si>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</si>
  <si>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</si>
  <si>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</si>
  <si>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</si>
  <si>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</si>
  <si>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</si>
  <si>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</si>
  <si>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</si>
  <si>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</si>
  <si>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</si>
  <si>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</si>
  <si>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</si>
  <si>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</si>
  <si>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</si>
  <si>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</si>
  <si>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</si>
  <si>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</si>
  <si>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</si>
  <si>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</si>
  <si>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</si>
  <si>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</si>
  <si>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</si>
  <si>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</si>
  <si>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</si>
  <si>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</si>
  <si>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</si>
  <si>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</si>
  <si>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</si>
  <si>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</si>
  <si>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</si>
  <si>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</si>
  <si>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</si>
  <si>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</si>
  <si>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</si>
  <si>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</si>
  <si>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</si>
  <si>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</si>
  <si>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</si>
  <si>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</si>
  <si>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</si>
  <si>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</si>
  <si>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</si>
  <si>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</si>
  <si>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</si>
  <si>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</si>
  <si>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</si>
  <si>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</si>
  <si>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</si>
  <si>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</si>
  <si>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</si>
  <si>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</si>
  <si>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</si>
  <si>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</si>
  <si>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</si>
  <si>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</si>
  <si>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</si>
  <si>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</si>
  <si>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</si>
  <si>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</si>
  <si>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</si>
  <si>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</si>
  <si>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</si>
  <si>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</si>
  <si>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</si>
  <si>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</si>
  <si>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</si>
  <si>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</si>
  <si>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</si>
  <si>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</si>
  <si>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</si>
  <si>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</si>
  <si>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</si>
  <si>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</si>
  <si>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</si>
  <si>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</si>
  <si>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</si>
  <si>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</si>
  <si>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</si>
  <si>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</si>
  <si>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</si>
  <si>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</si>
  <si>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</si>
  <si>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</si>
  <si>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</si>
  <si>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</si>
  <si>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</si>
  <si>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</si>
  <si>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</si>
  <si>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</si>
  <si>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</si>
  <si>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</si>
  <si>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</si>
  <si>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</si>
  <si>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</si>
  <si>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</si>
  <si>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</si>
  <si>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</si>
  <si>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</si>
  <si>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</si>
  <si>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</si>
  <si>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</si>
  <si>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</si>
  <si>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</si>
  <si>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</si>
  <si>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</si>
  <si>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</si>
  <si>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</si>
  <si>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</si>
  <si>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</si>
  <si>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</si>
  <si>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</si>
  <si>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</si>
  <si>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</si>
  <si>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</si>
  <si>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</si>
  <si>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</si>
  <si>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</si>
  <si>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</si>
  <si>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</si>
  <si>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</si>
  <si>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</si>
  <si>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</si>
  <si>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</si>
  <si>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</si>
  <si>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</si>
  <si>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</si>
  <si>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</si>
  <si>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</si>
  <si>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</si>
  <si>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</si>
  <si>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</si>
  <si>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</si>
  <si>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</si>
  <si>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</si>
  <si>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</si>
  <si>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</si>
  <si>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</si>
  <si>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</si>
  <si>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</si>
  <si>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</si>
  <si>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</si>
  <si>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</si>
  <si>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</si>
  <si>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</si>
  <si>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</si>
  <si>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</si>
  <si>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</si>
  <si>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</si>
  <si>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</si>
  <si>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</si>
  <si>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</si>
  <si>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</si>
  <si>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</si>
  <si>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</si>
  <si>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</si>
  <si>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</si>
  <si>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</si>
  <si>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</si>
  <si>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</si>
  <si>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</si>
  <si>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</si>
  <si>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</si>
  <si>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</si>
  <si>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</si>
  <si>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</si>
  <si>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</si>
  <si>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</si>
  <si>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</si>
  <si>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</si>
  <si>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</si>
  <si>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</si>
  <si>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</si>
  <si>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</si>
  <si>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</si>
  <si>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</si>
  <si>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</si>
  <si>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</si>
  <si>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</si>
  <si>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</si>
  <si>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</si>
  <si>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</si>
  <si>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</si>
  <si>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</si>
  <si>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</si>
  <si>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</si>
  <si>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</si>
  <si>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</si>
  <si>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</si>
  <si>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</si>
  <si>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</si>
  <si>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</si>
  <si>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</si>
  <si>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</si>
  <si>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</si>
  <si>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</si>
  <si>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</si>
  <si>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</si>
  <si>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</si>
  <si>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</si>
  <si>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</si>
  <si>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</si>
  <si>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</si>
  <si>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</si>
  <si>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</si>
  <si>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</si>
  <si>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</si>
  <si>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</si>
  <si>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</si>
  <si>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</si>
  <si>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</si>
  <si>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</si>
  <si>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</si>
  <si>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</si>
  <si>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</si>
  <si>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</si>
  <si>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</si>
  <si>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</si>
  <si>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</si>
  <si>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</si>
  <si>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</si>
  <si>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</si>
  <si>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</si>
  <si>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</si>
  <si>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</si>
  <si>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</si>
  <si>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</si>
  <si>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</si>
  <si>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</si>
  <si>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</si>
  <si>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</si>
  <si>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</si>
  <si>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</si>
  <si>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</si>
  <si>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</si>
  <si>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</si>
  <si>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</si>
  <si>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</si>
  <si>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</si>
  <si>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</si>
  <si>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</si>
  <si>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</si>
  <si>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</si>
  <si>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</si>
  <si>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</si>
  <si>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</si>
  <si>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</si>
  <si>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</si>
  <si>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</si>
  <si>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</si>
  <si>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</si>
  <si>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</si>
  <si>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</si>
  <si>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</si>
  <si>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</si>
  <si>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</si>
  <si>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</si>
  <si>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</si>
  <si>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</si>
  <si>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</si>
  <si>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</si>
  <si>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</si>
  <si>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</si>
  <si>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</si>
  <si>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</si>
  <si>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</si>
  <si>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</si>
  <si>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</si>
  <si>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</si>
  <si>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</si>
  <si>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</si>
  <si>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</si>
  <si>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</si>
  <si>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</si>
  <si>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</si>
  <si>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</si>
  <si>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</si>
  <si>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</si>
  <si>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</si>
  <si>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</si>
  <si>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</si>
  <si>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</si>
  <si>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</si>
  <si>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</si>
  <si>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</si>
  <si>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</si>
  <si>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</si>
  <si>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</si>
  <si>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</si>
  <si>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</si>
  <si>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</si>
  <si>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</si>
  <si>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</si>
  <si>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</si>
  <si>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</si>
  <si>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</si>
  <si>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</si>
  <si>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</si>
  <si>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</si>
  <si>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</si>
  <si>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</si>
  <si>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</si>
  <si>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</si>
  <si>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</si>
  <si>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</si>
  <si>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</si>
  <si>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</si>
  <si>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</si>
  <si>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</si>
  <si>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</si>
  <si>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</si>
  <si>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</si>
  <si>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</si>
  <si>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</si>
  <si>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</si>
  <si>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</si>
  <si>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</si>
  <si>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</si>
  <si>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</si>
  <si>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</si>
  <si>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</si>
  <si>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</si>
  <si>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</si>
  <si>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</si>
  <si>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</si>
  <si>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</si>
  <si>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</si>
  <si>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</si>
  <si>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</si>
  <si>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</si>
  <si>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</si>
  <si>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</si>
  <si>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</si>
  <si>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</si>
  <si>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</si>
  <si>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</si>
  <si>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</si>
  <si>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</si>
  <si>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</si>
  <si>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</si>
  <si>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</si>
  <si>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</si>
  <si>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</si>
  <si>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</si>
  <si>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</si>
  <si>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</si>
  <si>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</si>
  <si>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</si>
  <si>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</si>
  <si>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</si>
  <si>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</si>
  <si>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</si>
  <si>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</si>
  <si>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</si>
  <si>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</si>
  <si>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</si>
  <si>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</si>
  <si>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</si>
  <si>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</si>
  <si>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</si>
  <si>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</si>
  <si>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</si>
  <si>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</si>
  <si>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</si>
  <si>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</si>
  <si>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</si>
  <si>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</si>
  <si>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</si>
  <si>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</si>
  <si>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</si>
  <si>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</si>
  <si>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</si>
  <si>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</si>
  <si>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</si>
  <si>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</si>
  <si>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</si>
  <si>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</si>
  <si>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</si>
  <si>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</si>
  <si>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</si>
  <si>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</si>
  <si>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</si>
  <si>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</si>
  <si>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</si>
  <si>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</si>
  <si>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</si>
  <si>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</si>
  <si>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</si>
  <si>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</si>
  <si>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</si>
  <si>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</si>
  <si>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</si>
  <si>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</si>
  <si>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</si>
  <si>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</si>
  <si>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</si>
  <si>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</si>
  <si>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</si>
  <si>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</si>
  <si>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</si>
  <si>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</si>
  <si>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</si>
  <si>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</si>
  <si>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</si>
  <si>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</si>
  <si>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</si>
  <si>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</si>
  <si>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</si>
  <si>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</si>
  <si>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</si>
  <si>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</si>
  <si>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</si>
  <si>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</si>
  <si>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</si>
  <si>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</si>
  <si>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</si>
  <si>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</si>
  <si>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</si>
  <si>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</si>
  <si>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</si>
  <si>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</si>
  <si>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</si>
  <si>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</si>
  <si>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</si>
  <si>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</si>
  <si>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</si>
  <si>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</si>
  <si>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</si>
  <si>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</si>
  <si>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</si>
  <si>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</si>
  <si>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</si>
  <si>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</si>
  <si>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</si>
  <si>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</si>
  <si>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</si>
  <si>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</si>
  <si>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</si>
  <si>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</si>
  <si>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</si>
  <si>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</si>
  <si>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</si>
  <si>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</si>
  <si>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</si>
  <si>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</si>
  <si>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</si>
  <si>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</si>
  <si>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</si>
  <si>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</si>
  <si>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</si>
  <si>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</si>
  <si>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</si>
  <si>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</si>
  <si>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</si>
  <si>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</si>
  <si>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</si>
  <si>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</si>
  <si>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</si>
  <si>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</si>
  <si>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</si>
  <si>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</si>
  <si>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</si>
  <si>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</si>
  <si>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</si>
  <si>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</si>
  <si>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</si>
  <si>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</si>
  <si>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</si>
  <si>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</si>
  <si>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</si>
  <si>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</si>
  <si>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</si>
  <si>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</si>
  <si>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</si>
  <si>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</si>
  <si>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</si>
  <si>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</si>
  <si>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</si>
  <si>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</si>
  <si>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</si>
  <si>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</si>
  <si>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</si>
  <si>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</si>
  <si>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</si>
  <si>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</si>
  <si>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</si>
  <si>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</si>
  <si>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</si>
  <si>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</si>
  <si>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</si>
  <si>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</si>
  <si>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</si>
  <si>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</si>
  <si>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</si>
  <si>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</si>
  <si>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</si>
  <si>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</si>
  <si>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</si>
  <si>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</si>
  <si>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</si>
  <si>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</si>
  <si>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</si>
  <si>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</si>
  <si>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</si>
  <si>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</si>
  <si>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</si>
  <si>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</si>
  <si>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</si>
  <si>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</si>
  <si>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</si>
  <si>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</si>
  <si>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</si>
  <si>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</si>
  <si>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</si>
  <si>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</si>
  <si>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</si>
  <si>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</si>
  <si>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</si>
  <si>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</si>
  <si>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</si>
  <si>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</si>
  <si>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</si>
  <si>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</si>
  <si>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</si>
  <si>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</si>
  <si>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</si>
  <si>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</si>
  <si>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</si>
  <si>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</si>
  <si>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</si>
  <si>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</si>
  <si>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</si>
  <si>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</si>
  <si>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</si>
  <si>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</si>
  <si>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</si>
  <si>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</si>
  <si>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</si>
  <si>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</si>
  <si>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</si>
  <si>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</si>
  <si>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</si>
  <si>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</si>
  <si>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</si>
  <si>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</si>
  <si>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</si>
  <si>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</si>
  <si>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</si>
  <si>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</si>
  <si>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</si>
  <si>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</si>
  <si>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</si>
  <si>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</si>
  <si>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</si>
  <si>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</si>
  <si>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</si>
  <si>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</si>
  <si>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</si>
  <si>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</si>
  <si>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</si>
  <si>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</si>
  <si>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</si>
  <si>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</si>
  <si>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</si>
  <si>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</si>
  <si>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</si>
  <si>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</si>
  <si>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</si>
  <si>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</si>
  <si>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</si>
  <si>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</si>
  <si>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</si>
  <si>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</si>
  <si>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</si>
  <si>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</si>
  <si>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</si>
  <si>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</si>
  <si>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</si>
  <si>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</si>
  <si>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</si>
  <si>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</si>
  <si>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</si>
  <si>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</si>
  <si>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</si>
  <si>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</si>
  <si>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</si>
  <si>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</si>
  <si>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</si>
  <si>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</si>
  <si>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</si>
  <si>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</si>
  <si>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</si>
  <si>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</si>
  <si>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</si>
  <si>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</si>
  <si>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</si>
  <si>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</si>
  <si>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</si>
  <si>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</si>
  <si>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</si>
  <si>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</si>
  <si>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</si>
  <si>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</si>
  <si>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</si>
  <si>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</si>
  <si>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</si>
  <si>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</si>
  <si>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</si>
  <si>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</si>
  <si>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</si>
  <si>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</si>
  <si>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</si>
  <si>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</si>
  <si>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</si>
  <si>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</si>
  <si>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</si>
  <si>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</si>
  <si>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</si>
  <si>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</si>
  <si>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</si>
  <si>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</si>
  <si>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</si>
  <si>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</si>
  <si>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</si>
  <si>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</si>
  <si>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</si>
  <si>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</si>
  <si>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</si>
  <si>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</si>
  <si>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</si>
  <si>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</si>
  <si>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</si>
  <si>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</si>
  <si>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</si>
  <si>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</si>
  <si>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</si>
  <si>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</si>
  <si>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</si>
  <si>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</si>
  <si>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</si>
  <si>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</si>
  <si>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</si>
  <si>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</si>
  <si>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</si>
  <si>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</si>
  <si>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</si>
  <si>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</si>
  <si>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</si>
  <si>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</si>
  <si>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</si>
  <si>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</si>
  <si>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</si>
  <si>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</si>
  <si>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</si>
  <si>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</si>
  <si>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</si>
  <si>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</si>
  <si>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</si>
  <si>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</si>
  <si>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</si>
  <si>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</si>
  <si>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</si>
  <si>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</si>
  <si>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</si>
  <si>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</si>
  <si>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</si>
  <si>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</si>
  <si>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</si>
  <si>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</si>
  <si>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</si>
  <si>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</si>
  <si>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</si>
  <si>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</si>
  <si>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</si>
  <si>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</si>
  <si>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</si>
  <si>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</si>
  <si>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</si>
  <si>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</si>
  <si>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</si>
  <si>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</si>
  <si>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</si>
  <si>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</si>
  <si>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</si>
  <si>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</si>
  <si>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</si>
  <si>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</si>
  <si>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</si>
  <si>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</si>
  <si>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</si>
  <si>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</si>
  <si>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</si>
  <si>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</si>
  <si>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</si>
  <si>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</si>
  <si>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</si>
  <si>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</si>
  <si>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</si>
  <si>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</si>
  <si>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</si>
  <si>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</si>
  <si>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</si>
  <si>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</si>
  <si>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</si>
  <si>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</si>
  <si>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</si>
  <si>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</si>
  <si>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</si>
  <si>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</si>
  <si>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</si>
  <si>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</si>
  <si>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</si>
  <si>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</si>
  <si>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</si>
  <si>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</si>
  <si>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</si>
  <si>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</si>
  <si>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</si>
  <si>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</si>
  <si>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</si>
  <si>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</si>
  <si>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</si>
  <si>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</si>
  <si>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</si>
  <si>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</si>
  <si>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</si>
  <si>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</si>
  <si>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</si>
  <si>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</si>
  <si>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</si>
  <si>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</si>
  <si>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</si>
  <si>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</si>
  <si>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</si>
  <si>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</si>
  <si>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</si>
  <si>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</si>
  <si>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</si>
  <si>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</si>
  <si>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</si>
  <si>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</si>
  <si>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</si>
  <si>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</si>
  <si>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</si>
  <si>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</si>
  <si>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</si>
  <si>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</si>
  <si>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</si>
  <si>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</si>
  <si>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</si>
  <si>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</si>
  <si>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</si>
  <si>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</si>
  <si>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</si>
  <si>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</si>
  <si>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</si>
  <si>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</si>
  <si>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</si>
  <si>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</si>
  <si>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</si>
  <si>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</si>
  <si>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</si>
  <si>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</si>
  <si>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</si>
  <si>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</si>
  <si>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</si>
  <si>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</si>
  <si>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</si>
  <si>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</si>
  <si>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</si>
  <si>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</si>
  <si>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</si>
  <si>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</si>
  <si>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</si>
  <si>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</si>
  <si>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</si>
  <si>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</si>
  <si>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</si>
  <si>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</si>
  <si>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</si>
  <si>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</si>
  <si>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</si>
  <si>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</si>
  <si>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</si>
  <si>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</si>
  <si>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</si>
  <si>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</si>
  <si>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</si>
  <si>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</si>
  <si>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</si>
  <si>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</si>
  <si>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</si>
  <si>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</si>
  <si>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</si>
  <si>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</si>
  <si>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</si>
  <si>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</si>
  <si>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</si>
  <si>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</si>
  <si>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</si>
  <si>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</si>
  <si>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</si>
  <si>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</si>
  <si>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</si>
  <si>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</si>
  <si>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</si>
  <si>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</si>
  <si>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</si>
  <si>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</si>
  <si>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</si>
  <si>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</si>
  <si>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</si>
  <si>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</si>
  <si>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</si>
  <si>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</si>
  <si>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</si>
  <si>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</si>
  <si>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</si>
  <si>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</si>
  <si>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</si>
  <si>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</si>
  <si>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</si>
  <si>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</si>
  <si>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</si>
  <si>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</si>
  <si>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</si>
  <si>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</si>
  <si>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</si>
  <si>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</si>
  <si>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</si>
  <si>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</si>
  <si>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</si>
  <si>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</si>
  <si>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</si>
  <si>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</si>
  <si>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</si>
  <si>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</si>
  <si>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</si>
  <si>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</si>
  <si>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</si>
  <si>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</si>
  <si>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</si>
  <si>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</si>
  <si>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</si>
  <si>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</si>
  <si>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</si>
  <si>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</si>
  <si>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</si>
  <si>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</si>
  <si>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</si>
  <si>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</si>
  <si>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</si>
  <si>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</si>
  <si>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</si>
  <si>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</si>
  <si>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</si>
  <si>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</si>
  <si>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</si>
  <si>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</si>
  <si>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</si>
  <si>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</si>
  <si>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</si>
  <si>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</si>
  <si>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</si>
  <si>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</si>
  <si>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</si>
  <si>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</si>
  <si>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</si>
  <si>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</si>
  <si>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</si>
  <si>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</si>
  <si>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</si>
  <si>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</si>
  <si>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</si>
  <si>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</si>
  <si>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</si>
  <si>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</si>
  <si>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</si>
  <si>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</si>
  <si>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</si>
  <si>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</si>
  <si>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</si>
  <si>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</si>
  <si>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</si>
  <si>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</si>
  <si>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</si>
  <si>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</si>
  <si>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</si>
  <si>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</si>
  <si>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</si>
  <si>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</si>
  <si>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</si>
  <si>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</si>
  <si>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</si>
  <si>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</si>
  <si>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</si>
  <si>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</si>
  <si>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</si>
  <si>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</si>
  <si>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</si>
  <si>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</si>
  <si>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</si>
  <si>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</si>
  <si>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</si>
  <si>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</si>
  <si>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</si>
  <si>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</si>
  <si>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</si>
  <si>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</si>
  <si>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</si>
  <si>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</si>
  <si>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</si>
  <si>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</si>
  <si>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</si>
  <si>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</si>
  <si>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</si>
  <si>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</si>
  <si>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</si>
  <si>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</si>
  <si>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</si>
  <si>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</si>
  <si>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</si>
  <si>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</si>
  <si>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</si>
  <si>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</si>
  <si>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</si>
  <si>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</si>
  <si>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</si>
  <si>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</si>
  <si>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</si>
  <si>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</si>
  <si>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</si>
  <si>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</si>
  <si>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</si>
  <si>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</si>
  <si>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</si>
  <si>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</si>
  <si>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</si>
  <si>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</si>
  <si>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</si>
  <si>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</si>
  <si>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</si>
  <si>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</si>
  <si>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</si>
  <si>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</si>
  <si>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</si>
  <si>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</si>
  <si>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</si>
  <si>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</si>
  <si>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</si>
  <si>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</si>
  <si>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</si>
  <si>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</si>
  <si>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</si>
  <si>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</si>
  <si>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</si>
  <si>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</si>
  <si>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</si>
  <si>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</si>
  <si>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</si>
  <si>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</si>
  <si>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</si>
  <si>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</si>
  <si>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</si>
  <si>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</si>
  <si>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</si>
  <si>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</si>
  <si>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</si>
  <si>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</si>
  <si>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</si>
  <si>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</si>
  <si>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</si>
  <si>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</si>
  <si>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</si>
  <si>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</si>
  <si>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</si>
  <si>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</si>
  <si>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</si>
  <si>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</si>
  <si>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</si>
  <si>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</si>
  <si>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</si>
  <si>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</si>
  <si>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</si>
  <si>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</si>
  <si>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</si>
  <si>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</si>
  <si>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</si>
  <si>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</si>
  <si>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</si>
  <si>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</si>
  <si>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</si>
  <si>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</si>
  <si>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</si>
  <si>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</si>
  <si>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</si>
  <si>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</si>
  <si>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</si>
  <si>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</si>
  <si>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</si>
  <si>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</si>
  <si>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</si>
  <si>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</si>
  <si>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</si>
  <si>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</si>
  <si>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</si>
  <si>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</si>
  <si>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</si>
  <si>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</si>
  <si>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</si>
  <si>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</si>
  <si>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</si>
  <si>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</si>
  <si>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</si>
  <si>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</si>
  <si>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</si>
  <si>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</si>
  <si>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</si>
  <si>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</si>
  <si>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</si>
  <si>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</si>
  <si>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</si>
  <si>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</si>
  <si>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</si>
  <si>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</si>
  <si>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</si>
  <si>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</si>
  <si>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</si>
  <si>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</si>
  <si>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</si>
  <si>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</si>
  <si>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</si>
  <si>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</si>
  <si>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</si>
  <si>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</si>
  <si>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</si>
  <si>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</si>
  <si>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</si>
  <si>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</si>
  <si>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</si>
  <si>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</si>
  <si>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</si>
  <si>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</si>
  <si>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</si>
  <si>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</si>
  <si>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</si>
  <si>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</si>
  <si>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</si>
  <si>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</si>
  <si>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</si>
  <si>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</si>
  <si>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</si>
  <si>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</si>
  <si>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</si>
  <si>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</si>
  <si>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</si>
  <si>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</si>
  <si>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</si>
  <si>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</si>
  <si>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</si>
  <si>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</si>
  <si>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</si>
  <si>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</si>
  <si>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</si>
  <si>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</si>
  <si>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</si>
  <si>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</si>
  <si>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</si>
  <si>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</si>
  <si>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</si>
  <si>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</si>
  <si>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</si>
  <si>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</si>
  <si>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</si>
  <si>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</si>
  <si>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</si>
  <si>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</si>
  <si>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</si>
  <si>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</si>
  <si>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</si>
  <si>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</si>
  <si>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</si>
  <si>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</si>
  <si>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</si>
  <si>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</si>
  <si>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</si>
  <si>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</si>
  <si>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</si>
  <si>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</si>
  <si>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</si>
  <si>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</si>
  <si>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</si>
  <si>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</si>
  <si>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</si>
  <si>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</si>
  <si>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</si>
  <si>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</si>
  <si>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</si>
  <si>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</si>
  <si>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</si>
  <si>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</si>
  <si>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</si>
  <si>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</si>
  <si>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</si>
  <si>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</si>
  <si>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</si>
  <si>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</si>
  <si>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</si>
  <si>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</si>
  <si>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</si>
  <si>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</si>
  <si>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</si>
  <si>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</si>
  <si>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</si>
  <si>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</si>
  <si>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</si>
  <si>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</si>
  <si>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</si>
  <si>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</si>
  <si>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</si>
  <si>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</si>
  <si>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</si>
  <si>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</si>
  <si>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</si>
  <si>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</si>
  <si>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</si>
  <si>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</si>
  <si>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</si>
  <si>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</si>
  <si>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</si>
  <si>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</si>
  <si>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</si>
  <si>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</si>
  <si>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</si>
  <si>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</si>
  <si>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</si>
  <si>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</si>
  <si>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</si>
  <si>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</si>
  <si>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</si>
  <si>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</si>
  <si>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</si>
  <si>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</si>
  <si>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</si>
  <si>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</si>
  <si>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</si>
  <si>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</si>
  <si>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</si>
  <si>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</si>
  <si>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</si>
  <si>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</si>
  <si>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</si>
  <si>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</si>
  <si>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</si>
  <si>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</si>
  <si>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</si>
  <si>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</si>
  <si>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</si>
  <si>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</si>
  <si>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</si>
  <si>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</si>
  <si>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</si>
  <si>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</si>
  <si>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</si>
  <si>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</si>
  <si>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</si>
  <si>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</si>
  <si>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</si>
  <si>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</si>
  <si>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</si>
  <si>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</si>
  <si>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</si>
  <si>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</si>
  <si>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</si>
  <si>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</si>
  <si>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</si>
  <si>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</si>
  <si>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</si>
  <si>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</si>
  <si>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</si>
  <si>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</si>
  <si>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</si>
  <si>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</si>
  <si>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</si>
  <si>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</si>
  <si>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</si>
  <si>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</si>
  <si>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</si>
  <si>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</si>
  <si>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</si>
  <si>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</si>
  <si>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</si>
  <si>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</si>
  <si>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</si>
  <si>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</si>
  <si>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</si>
  <si>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</si>
  <si>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</si>
  <si>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</si>
  <si>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</si>
  <si>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</si>
  <si>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</si>
  <si>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</si>
  <si>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</si>
  <si>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</si>
  <si>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</si>
  <si>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</si>
  <si>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</si>
  <si>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</si>
  <si>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</si>
  <si>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</si>
  <si>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</si>
  <si>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</si>
  <si>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</si>
  <si>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</si>
  <si>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</si>
  <si>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</si>
  <si>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</si>
  <si>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</si>
  <si>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</si>
  <si>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</si>
  <si>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</si>
  <si>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</si>
  <si>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</si>
  <si>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</si>
  <si>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</si>
  <si>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</si>
  <si>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</si>
  <si>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</si>
  <si>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</si>
  <si>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</si>
  <si>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</si>
  <si>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</si>
  <si>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</si>
  <si>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</si>
  <si>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</si>
  <si>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</si>
  <si>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</si>
  <si>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</si>
  <si>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</si>
  <si>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</si>
  <si>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</si>
  <si>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</si>
  <si>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</si>
  <si>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</si>
  <si>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</si>
  <si>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</si>
  <si>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</si>
  <si>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</si>
  <si>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</si>
  <si>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</si>
  <si>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</si>
  <si>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</si>
  <si>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</si>
  <si>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</si>
  <si>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</si>
  <si>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</si>
  <si>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</si>
  <si>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</si>
  <si>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</si>
  <si>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</si>
  <si>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</si>
  <si>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</si>
  <si>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</si>
  <si>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</si>
  <si>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</si>
  <si>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</si>
  <si>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</si>
  <si>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</si>
  <si>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</si>
  <si>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</si>
  <si>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</si>
  <si>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</si>
  <si>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</si>
  <si>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</si>
  <si>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</si>
  <si>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</si>
  <si>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</si>
  <si>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</si>
  <si>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</si>
  <si>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</si>
  <si>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</si>
  <si>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</si>
  <si>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</si>
  <si>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</si>
  <si>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</si>
  <si>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</si>
  <si>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</si>
  <si>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</si>
  <si>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</si>
  <si>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</si>
  <si>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</si>
  <si>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</si>
  <si>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</si>
  <si>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</si>
  <si>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</si>
  <si>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</si>
  <si>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</si>
  <si>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</si>
  <si>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</si>
  <si>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</si>
  <si>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</si>
  <si>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</si>
  <si>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</si>
  <si>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</si>
  <si>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</si>
  <si>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</si>
  <si>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</si>
  <si>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</si>
  <si>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</si>
  <si>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</si>
  <si>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</si>
  <si>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</si>
  <si>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</si>
  <si>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</si>
  <si>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</si>
  <si>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</si>
  <si>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</si>
  <si>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</si>
  <si>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</si>
  <si>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</si>
  <si>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</si>
  <si>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</si>
  <si>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</si>
  <si>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</si>
  <si>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</si>
  <si>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</si>
  <si>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</si>
  <si>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</si>
  <si>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</si>
  <si>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</si>
  <si>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</si>
  <si>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</si>
  <si>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</si>
  <si>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</si>
  <si>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</si>
  <si>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</si>
  <si>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</si>
  <si>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</si>
  <si>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</si>
  <si>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</si>
  <si>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</si>
  <si>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</si>
  <si>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</si>
  <si>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</si>
  <si>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</si>
  <si>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</si>
  <si>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</si>
  <si>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</si>
  <si>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</si>
  <si>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</si>
  <si>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</si>
  <si>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</si>
  <si>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</si>
  <si>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</si>
  <si>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</si>
  <si>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</si>
  <si>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</si>
  <si>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</si>
  <si>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</si>
  <si>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</si>
  <si>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</si>
  <si>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</si>
  <si>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</si>
  <si>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</si>
  <si>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</si>
  <si>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</si>
  <si>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</si>
  <si>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</si>
  <si>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</si>
  <si>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</si>
  <si>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</si>
  <si>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</si>
  <si>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</si>
  <si>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</si>
  <si>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</si>
  <si>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</si>
  <si>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</si>
  <si>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</si>
  <si>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</si>
  <si>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</si>
  <si>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</si>
  <si>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</si>
  <si>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</si>
  <si>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</si>
  <si>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</si>
  <si>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</si>
  <si>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</si>
  <si>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</si>
  <si>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</si>
  <si>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</si>
  <si>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</si>
  <si>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</si>
  <si>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</si>
  <si>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</si>
  <si>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</si>
  <si>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</si>
  <si>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</si>
  <si>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</si>
  <si>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</si>
  <si>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</si>
  <si>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</si>
  <si>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</si>
  <si>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</si>
  <si>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</si>
  <si>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</si>
  <si>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</si>
  <si>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</si>
  <si>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</si>
  <si>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</si>
  <si>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</si>
  <si>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</si>
  <si>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</si>
  <si>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</si>
  <si>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</si>
  <si>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</si>
  <si>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</si>
  <si>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</si>
  <si>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</si>
  <si>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</si>
  <si>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</si>
  <si>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</si>
  <si>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</si>
  <si>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</si>
  <si>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</si>
  <si>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</si>
  <si>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</si>
  <si>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</si>
  <si>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</si>
  <si>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</si>
  <si>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</si>
  <si>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</si>
  <si>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</si>
  <si>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</si>
  <si>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</si>
  <si>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</si>
  <si>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</si>
  <si>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</si>
  <si>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</si>
  <si>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</si>
  <si>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</si>
  <si>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</si>
  <si>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</si>
  <si>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</si>
  <si>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</si>
  <si>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</si>
  <si>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</si>
  <si>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</si>
  <si>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</si>
  <si>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</si>
  <si>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</si>
  <si>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</si>
  <si>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</si>
  <si>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</si>
  <si>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</si>
  <si>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</si>
  <si>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</si>
  <si>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</si>
  <si>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</si>
  <si>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</si>
  <si>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</si>
  <si>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</si>
  <si>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</si>
  <si>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</si>
  <si>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</si>
  <si>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</si>
  <si>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</si>
  <si>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</si>
  <si>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</si>
  <si>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</si>
  <si>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</si>
  <si>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</si>
  <si>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</si>
  <si>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</si>
  <si>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</si>
  <si>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</si>
  <si>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</si>
  <si>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</si>
  <si>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</si>
  <si>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</si>
  <si>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</si>
  <si>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</si>
  <si>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</si>
  <si>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</si>
  <si>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</si>
  <si>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</si>
  <si>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</si>
  <si>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</si>
  <si>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</si>
  <si>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</si>
  <si>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</si>
  <si>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</si>
  <si>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</si>
  <si>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</si>
  <si>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</si>
  <si>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</si>
  <si>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</si>
  <si>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</si>
  <si>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</si>
  <si>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</si>
  <si>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</si>
  <si>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</si>
  <si>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</si>
  <si>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</si>
  <si>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</si>
  <si>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</si>
  <si>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</si>
  <si>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</si>
  <si>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</si>
  <si>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</si>
  <si>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</si>
  <si>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</si>
  <si>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</si>
  <si>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</si>
  <si>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</si>
  <si>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</si>
  <si>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</si>
  <si>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</si>
  <si>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</si>
  <si>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</si>
  <si>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</si>
  <si>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</si>
  <si>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</si>
  <si>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</si>
  <si>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</si>
  <si>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</si>
  <si>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</si>
  <si>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</si>
  <si>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</si>
  <si>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</si>
  <si>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</si>
  <si>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</si>
  <si>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</si>
  <si>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</si>
  <si>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</si>
  <si>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</si>
  <si>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</si>
  <si>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</si>
  <si>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</si>
  <si>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</si>
  <si>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</si>
  <si>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</si>
  <si>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</si>
  <si>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</si>
  <si>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</si>
  <si>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</si>
  <si>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</si>
  <si>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</si>
  <si>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</si>
  <si>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</si>
  <si>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</si>
  <si>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</si>
  <si>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</si>
  <si>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</si>
  <si>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</si>
  <si>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</si>
  <si>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</si>
  <si>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</si>
  <si>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</si>
  <si>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</si>
  <si>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</si>
  <si>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</si>
  <si>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</si>
  <si>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</si>
  <si>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</si>
  <si>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</si>
  <si>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</si>
  <si>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</si>
  <si>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</si>
  <si>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</si>
  <si>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</si>
  <si>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</si>
  <si>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</si>
  <si>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</si>
  <si>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</si>
  <si>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</si>
  <si>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</si>
  <si>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</si>
  <si>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</si>
  <si>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</si>
  <si>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</si>
  <si>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</si>
  <si>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</si>
  <si>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</si>
  <si>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</si>
  <si>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</si>
  <si>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</si>
  <si>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</si>
  <si>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</si>
  <si>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</si>
  <si>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</si>
  <si>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</si>
  <si>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</si>
  <si>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</si>
  <si>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</si>
  <si>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</si>
  <si>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</si>
  <si>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</si>
  <si>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</si>
  <si>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</si>
  <si>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</si>
  <si>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</si>
  <si>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</si>
  <si>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</si>
  <si>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</si>
  <si>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</si>
  <si>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</si>
  <si>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</si>
  <si>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</si>
  <si>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</si>
  <si>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</si>
  <si>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</si>
  <si>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</si>
  <si>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</si>
  <si>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</si>
  <si>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</si>
  <si>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</si>
  <si>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</si>
  <si>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</si>
  <si>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</si>
  <si>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</si>
  <si>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</si>
  <si>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</si>
  <si>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</si>
  <si>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</si>
  <si>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</si>
  <si>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</si>
  <si>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</si>
  <si>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</si>
  <si>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</si>
  <si>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</si>
  <si>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</si>
  <si>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</si>
  <si>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</si>
  <si>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</si>
  <si>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</si>
  <si>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</si>
  <si>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</si>
  <si>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</si>
  <si>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</si>
  <si>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</si>
  <si>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</si>
  <si>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</si>
  <si>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</si>
  <si>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</si>
  <si>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</si>
  <si>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</si>
  <si>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</si>
  <si>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</si>
  <si>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</si>
  <si>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</si>
  <si>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</si>
  <si>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</si>
  <si>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</si>
  <si>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</si>
  <si>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</si>
  <si>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</si>
  <si>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</si>
  <si>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</si>
  <si>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</si>
  <si>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</si>
  <si>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</si>
  <si>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</si>
  <si>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</si>
  <si>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</si>
  <si>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</si>
  <si>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</si>
  <si>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</si>
  <si>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</si>
  <si>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</si>
  <si>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</si>
  <si>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</si>
  <si>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</si>
  <si>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</si>
  <si>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</si>
  <si>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</si>
  <si>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</si>
  <si>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</si>
  <si>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</si>
  <si>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</si>
  <si>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</si>
  <si>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</si>
  <si>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</si>
  <si>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</si>
  <si>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</si>
  <si>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</si>
  <si>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</si>
  <si>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</si>
  <si>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</si>
  <si>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</si>
  <si>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</si>
  <si>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</si>
  <si>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</si>
  <si>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</si>
  <si>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</si>
  <si>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</si>
  <si>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</si>
  <si>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</si>
  <si>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</si>
  <si>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</si>
  <si>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</si>
  <si>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</si>
  <si>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</si>
  <si>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</si>
  <si>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</si>
  <si>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</si>
  <si>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</si>
  <si>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</si>
  <si>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</si>
  <si>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</si>
  <si>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</si>
  <si>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</si>
  <si>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</si>
  <si>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</si>
  <si>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</si>
  <si>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</si>
  <si>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</si>
  <si>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</si>
  <si>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</si>
  <si>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</si>
  <si>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</si>
  <si>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</si>
  <si>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</si>
  <si>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</si>
  <si>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</si>
  <si>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</si>
  <si>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</si>
  <si>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</si>
  <si>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</si>
  <si>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</si>
  <si>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</si>
  <si>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</si>
  <si>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</si>
  <si>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</si>
  <si>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</si>
  <si>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</si>
  <si>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</si>
  <si>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</si>
  <si>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</si>
  <si>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</si>
  <si>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</si>
  <si>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</si>
  <si>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</si>
  <si>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</si>
  <si>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</si>
  <si>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</si>
  <si>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</si>
  <si>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</si>
  <si>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</si>
  <si>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</si>
  <si>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</si>
  <si>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</si>
  <si>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</si>
  <si>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</si>
  <si>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</si>
  <si>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</si>
  <si>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</si>
  <si>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</si>
  <si>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</si>
  <si>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</si>
  <si>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</si>
  <si>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</si>
  <si>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</si>
  <si>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</si>
  <si>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</si>
  <si>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</si>
  <si>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</si>
  <si>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</si>
  <si>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</si>
  <si>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</si>
  <si>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</si>
  <si>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</si>
  <si>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</si>
  <si>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</si>
  <si>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</si>
  <si>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</si>
  <si>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</si>
  <si>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</si>
  <si>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</si>
  <si>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</si>
  <si>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</si>
  <si>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</si>
  <si>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</si>
  <si>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</si>
  <si>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</si>
  <si>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</si>
  <si>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</si>
  <si>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</si>
  <si>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</si>
  <si>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</si>
  <si>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</si>
  <si>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</si>
  <si>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</si>
  <si>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</si>
  <si>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</si>
  <si>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</si>
  <si>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</si>
  <si>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</si>
  <si>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</si>
  <si>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</si>
  <si>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</si>
  <si>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</si>
  <si>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</si>
  <si>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</si>
  <si>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</si>
  <si>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</si>
  <si>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</si>
  <si>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</si>
  <si>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</si>
  <si>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</si>
  <si>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</si>
  <si>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</si>
  <si>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</si>
  <si>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</si>
  <si>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</si>
  <si>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</si>
  <si>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</si>
  <si>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</si>
  <si>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</si>
  <si>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</si>
  <si>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</si>
  <si>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</si>
  <si>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</si>
  <si>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</si>
  <si>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</si>
  <si>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</si>
  <si>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</si>
  <si>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</si>
  <si>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</si>
  <si>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</si>
  <si>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</si>
  <si>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</si>
  <si>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</si>
  <si>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</si>
  <si>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</si>
  <si>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</si>
  <si>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</si>
  <si>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</si>
  <si>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</si>
  <si>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</si>
  <si>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</si>
  <si>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</si>
  <si>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</si>
  <si>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</si>
  <si>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</si>
  <si>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</si>
  <si>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</si>
  <si>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</si>
  <si>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</si>
  <si>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</si>
  <si>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</si>
  <si>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</si>
  <si>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</si>
  <si>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</si>
  <si>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</si>
  <si>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</si>
  <si>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</si>
  <si>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</si>
  <si>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</si>
  <si>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</si>
  <si>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</si>
  <si>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</si>
  <si>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</si>
  <si>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</si>
  <si>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</si>
  <si>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</si>
  <si>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</si>
  <si>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</si>
  <si>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</si>
  <si>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</si>
  <si>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</si>
  <si>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</si>
  <si>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</si>
  <si>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</si>
  <si>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</si>
  <si>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</si>
  <si>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</si>
  <si>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</si>
  <si>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</si>
  <si>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</si>
  <si>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</si>
  <si>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</si>
  <si>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</si>
  <si>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</si>
  <si>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</si>
  <si>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</si>
  <si>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</si>
  <si>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</si>
  <si>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</si>
  <si>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</si>
  <si>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</si>
  <si>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</si>
  <si>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</si>
  <si>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</si>
  <si>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</si>
  <si>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</si>
  <si>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</si>
  <si>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</si>
  <si>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</si>
  <si>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</si>
  <si>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</si>
  <si>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</si>
  <si>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</si>
  <si>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</si>
  <si>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</si>
  <si>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</si>
  <si>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</si>
  <si>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</si>
  <si>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</si>
  <si>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</si>
  <si>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</si>
  <si>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</si>
  <si>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</si>
  <si>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</si>
  <si>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</si>
  <si>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</si>
  <si>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</si>
  <si>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</si>
  <si>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</si>
  <si>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</si>
  <si>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</si>
  <si>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</si>
  <si>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</si>
  <si>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</si>
  <si>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</si>
  <si>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</si>
  <si>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</si>
  <si>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</si>
  <si>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</si>
  <si>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</si>
  <si>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</si>
  <si>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</si>
  <si>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</si>
  <si>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</si>
  <si>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</si>
  <si>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</si>
  <si>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</si>
  <si>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</si>
  <si>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</si>
  <si>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</si>
  <si>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</si>
  <si>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</si>
  <si>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</si>
  <si>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</si>
  <si>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</si>
  <si>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</si>
  <si>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</si>
  <si>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</si>
  <si>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</si>
  <si>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</si>
  <si>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</si>
  <si>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</si>
  <si>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</si>
  <si>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</si>
  <si>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</si>
  <si>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</si>
  <si>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</si>
  <si>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</si>
  <si>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</si>
  <si>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</si>
  <si>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</si>
  <si>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</si>
  <si>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</si>
  <si>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</si>
  <si>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</si>
  <si>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</si>
  <si>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</si>
  <si>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</si>
  <si>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</si>
  <si>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</si>
  <si>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</si>
  <si>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</si>
  <si>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</si>
  <si>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</si>
  <si>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</si>
  <si>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</si>
  <si>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</si>
  <si>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</si>
  <si>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</si>
  <si>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</si>
  <si>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</si>
  <si>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</si>
  <si>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</si>
  <si>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</si>
  <si>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</si>
  <si>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</si>
  <si>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</si>
  <si>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</si>
  <si>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</si>
  <si>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</si>
  <si>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</si>
  <si>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</si>
  <si>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</si>
  <si>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</si>
  <si>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</si>
  <si>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</si>
  <si>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</si>
  <si>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</si>
  <si>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</si>
  <si>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</si>
  <si>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</si>
  <si>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</si>
  <si>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</si>
  <si>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</si>
  <si>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</si>
  <si>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</si>
  <si>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</si>
  <si>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</si>
  <si>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</si>
  <si>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</si>
  <si>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</si>
  <si>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</si>
  <si>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</si>
  <si>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</si>
  <si>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</si>
  <si>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</si>
  <si>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</si>
  <si>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</si>
  <si>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</si>
  <si>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</si>
  <si>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</si>
  <si>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</si>
  <si>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</si>
  <si>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</si>
  <si>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</si>
  <si>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</si>
  <si>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</si>
  <si>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</si>
  <si>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</si>
  <si>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</si>
  <si>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</si>
  <si>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</si>
  <si>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</si>
  <si>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</si>
  <si>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</si>
  <si>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</si>
  <si>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</si>
  <si>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</si>
  <si>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</si>
  <si>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</si>
  <si>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</si>
  <si>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</si>
  <si>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</si>
  <si>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</si>
  <si>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</si>
  <si>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</si>
  <si>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</si>
  <si>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</si>
  <si>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</si>
  <si>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</si>
  <si>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</si>
  <si>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</si>
  <si>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</si>
  <si>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</si>
  <si>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</si>
  <si>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</si>
  <si>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</si>
  <si>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</si>
  <si>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</si>
  <si>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</si>
  <si>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</si>
  <si>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</si>
  <si>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</si>
  <si>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</si>
  <si>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</si>
  <si>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</si>
  <si>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</si>
  <si>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</si>
  <si>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</si>
  <si>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</si>
  <si>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</si>
  <si>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</si>
  <si>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</si>
  <si>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</si>
  <si>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</si>
  <si>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</si>
  <si>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</si>
  <si>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</si>
  <si>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</si>
  <si>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</si>
  <si>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</si>
  <si>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</si>
  <si>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</si>
  <si>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</si>
  <si>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</si>
  <si>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</si>
  <si>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</si>
  <si>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</si>
  <si>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</si>
  <si>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</si>
  <si>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</si>
  <si>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</si>
  <si>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</si>
  <si>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</si>
  <si>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</si>
  <si>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</si>
  <si>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</si>
  <si>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</si>
  <si>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</si>
  <si>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</si>
  <si>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</si>
  <si>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</si>
  <si>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</si>
  <si>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</si>
  <si>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</si>
  <si>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</si>
  <si>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</si>
  <si>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</si>
  <si>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</si>
  <si>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</si>
  <si>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</si>
  <si>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</si>
  <si>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</si>
  <si>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</si>
  <si>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</si>
  <si>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</si>
  <si>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</si>
  <si>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</si>
  <si>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</si>
  <si>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</si>
  <si>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</si>
  <si>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</si>
  <si>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</si>
  <si>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</si>
  <si>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</si>
  <si>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</si>
  <si>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</si>
  <si>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</si>
  <si>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</si>
  <si>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</si>
  <si>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</si>
  <si>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</si>
  <si>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</si>
  <si>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</si>
  <si>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</si>
  <si>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</si>
  <si>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</si>
  <si>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</si>
  <si>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</si>
  <si>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</si>
  <si>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</si>
  <si>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</si>
  <si>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</si>
  <si>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</si>
  <si>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</si>
  <si>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</si>
  <si>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</si>
  <si>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</si>
  <si>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</si>
  <si>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</si>
  <si>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</si>
  <si>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</si>
  <si>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</si>
  <si>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</si>
  <si>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</si>
  <si>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</si>
  <si>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</si>
  <si>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</si>
  <si>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</si>
  <si>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</si>
  <si>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</si>
  <si>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</si>
  <si>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</si>
  <si>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</si>
  <si>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</si>
  <si>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</si>
  <si>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</si>
  <si>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</si>
  <si>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</si>
  <si>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</si>
  <si>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</si>
  <si>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</si>
  <si>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</si>
  <si>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</si>
  <si>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</si>
  <si>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</si>
  <si>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</si>
  <si>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</si>
  <si>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</si>
  <si>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</si>
  <si>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</si>
  <si>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</si>
  <si>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</si>
  <si>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</si>
  <si>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</si>
  <si>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</si>
  <si>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</si>
  <si>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</si>
  <si>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</si>
  <si>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</si>
  <si>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</si>
  <si>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</si>
  <si>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</si>
  <si>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</si>
  <si>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</si>
  <si>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</si>
  <si>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</si>
  <si>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</si>
  <si>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</si>
  <si>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</si>
  <si>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</si>
  <si>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</si>
  <si>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</si>
  <si>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</si>
  <si>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</si>
  <si>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</si>
  <si>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</si>
  <si>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</si>
  <si>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</si>
  <si>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</si>
  <si>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</si>
  <si>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</si>
  <si>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</si>
  <si>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</si>
  <si>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</si>
  <si>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</si>
  <si>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</si>
  <si>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</si>
  <si>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</si>
  <si>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</si>
  <si>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</si>
  <si>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</si>
  <si>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</si>
  <si>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</si>
  <si>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</si>
  <si>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</si>
  <si>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</si>
  <si>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</si>
  <si>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</si>
  <si>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</si>
  <si>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</si>
  <si>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</si>
  <si>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</si>
  <si>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</si>
  <si>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</si>
  <si>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</si>
  <si>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</si>
  <si>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</si>
  <si>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</si>
  <si>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</si>
  <si>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</si>
  <si>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</si>
  <si>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</si>
  <si>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</si>
  <si>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</si>
  <si>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</si>
  <si>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</si>
  <si>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</si>
  <si>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</si>
  <si>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</si>
  <si>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</si>
  <si>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</si>
  <si>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</si>
  <si>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</si>
  <si>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</si>
  <si>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</si>
  <si>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</si>
  <si>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</si>
  <si>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</si>
  <si>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</si>
  <si>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</si>
  <si>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</si>
  <si>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</si>
  <si>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</si>
  <si>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</si>
  <si>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</si>
  <si>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</si>
  <si>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</si>
  <si>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</si>
  <si>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</si>
  <si>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</si>
  <si>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</si>
  <si>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</si>
  <si>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</si>
  <si>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</si>
  <si>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</si>
  <si>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</si>
  <si>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</si>
  <si>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</si>
  <si>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</si>
  <si>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</si>
  <si>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</si>
  <si>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</si>
  <si>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</si>
  <si>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</si>
  <si>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</si>
  <si>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</si>
  <si>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</si>
  <si>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</si>
  <si>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</si>
  <si>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</si>
  <si>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</si>
  <si>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</si>
  <si>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</si>
  <si>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</si>
  <si>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</si>
  <si>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</si>
  <si>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</si>
  <si>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</si>
  <si>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</si>
  <si>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</si>
  <si>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</si>
  <si>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</si>
  <si>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</si>
  <si>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</si>
  <si>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</si>
  <si>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</si>
  <si>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</si>
  <si>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</si>
  <si>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</si>
  <si>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</si>
  <si>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</si>
  <si>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</si>
  <si>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</si>
  <si>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</si>
  <si>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</si>
  <si>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</si>
  <si>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</si>
  <si>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</si>
  <si>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</si>
  <si>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</si>
  <si>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</si>
  <si>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</si>
  <si>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</si>
  <si>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</si>
  <si>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</si>
  <si>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</si>
  <si>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</si>
  <si>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</si>
  <si>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</si>
  <si>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</si>
  <si>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</si>
  <si>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</si>
  <si>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</si>
  <si>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</si>
  <si>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</si>
  <si>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</si>
  <si>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</si>
  <si>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</si>
  <si>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</si>
  <si>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</si>
  <si>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</si>
  <si>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</si>
  <si>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</si>
  <si>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</si>
  <si>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</si>
  <si>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</si>
  <si>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</si>
  <si>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</si>
  <si>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</si>
  <si>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</si>
  <si>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</si>
  <si>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</si>
  <si>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</si>
  <si>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</si>
  <si>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</si>
  <si>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</si>
  <si>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</si>
  <si>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</si>
  <si>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</si>
  <si>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</si>
  <si>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</si>
  <si>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</si>
  <si>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</si>
  <si>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</si>
  <si>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</si>
  <si>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</si>
  <si>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</si>
  <si>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</si>
  <si>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</si>
  <si>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</si>
  <si>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</si>
  <si>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</si>
  <si>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</si>
  <si>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</si>
  <si>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</si>
  <si>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</si>
  <si>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</si>
  <si>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</si>
  <si>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</si>
  <si>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</si>
  <si>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</si>
  <si>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</si>
  <si>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</si>
  <si>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</si>
  <si>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</si>
  <si>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</si>
  <si>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</si>
  <si>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</si>
  <si>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</si>
  <si>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</si>
  <si>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</si>
  <si>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</si>
  <si>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</si>
  <si>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</si>
  <si>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</si>
  <si>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</si>
  <si>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</si>
  <si>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</si>
  <si>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</si>
  <si>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</si>
  <si>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</si>
  <si>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</si>
  <si>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</si>
  <si>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</si>
  <si>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</si>
  <si>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</si>
  <si>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</si>
  <si>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</si>
  <si>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</si>
  <si>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</si>
  <si>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</si>
  <si>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</si>
  <si>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</si>
  <si>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</si>
  <si>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</si>
  <si>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</si>
  <si>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</si>
  <si>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</si>
  <si>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</si>
  <si>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</si>
  <si>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</si>
  <si>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</si>
  <si>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</si>
  <si>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</si>
  <si>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</si>
  <si>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</si>
  <si>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</si>
  <si>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</si>
  <si>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</si>
  <si>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</si>
  <si>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</si>
  <si>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</si>
  <si>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</si>
  <si>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</si>
  <si>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</si>
  <si>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</si>
  <si>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</si>
  <si>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</si>
  <si>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</si>
  <si>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</si>
  <si>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</si>
  <si>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</si>
  <si>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</si>
  <si>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</si>
  <si>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</si>
  <si>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</si>
  <si>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</si>
  <si>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</si>
  <si>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</si>
  <si>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</si>
  <si>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</si>
  <si>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</si>
  <si>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</si>
  <si>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</si>
  <si>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</si>
  <si>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</si>
  <si>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</si>
  <si>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</si>
  <si>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</si>
  <si>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</si>
  <si>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</si>
  <si>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</si>
  <si>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</si>
  <si>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</si>
  <si>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</si>
  <si>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</si>
  <si>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</si>
  <si>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</si>
  <si>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</si>
  <si>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</si>
  <si>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</si>
  <si>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</si>
  <si>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</si>
  <si>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</si>
  <si>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</si>
  <si>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</si>
  <si>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</si>
  <si>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</si>
  <si>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</si>
  <si>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</si>
  <si>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</si>
  <si>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</si>
  <si>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</si>
  <si>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</si>
  <si>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</si>
  <si>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</si>
  <si>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</si>
  <si>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</si>
  <si>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</si>
  <si>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</si>
  <si>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</si>
  <si>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</si>
  <si>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</si>
  <si>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</si>
  <si>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</si>
  <si>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</si>
  <si>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</si>
  <si>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</si>
  <si>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</si>
  <si>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</si>
  <si>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</si>
  <si>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</si>
  <si>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</si>
  <si>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</si>
  <si>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</si>
  <si>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</si>
  <si>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</si>
  <si>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</si>
  <si>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</si>
  <si>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</si>
  <si>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</si>
  <si>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</si>
  <si>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</si>
  <si>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</si>
  <si>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</si>
  <si>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</si>
  <si>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</si>
  <si>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</si>
  <si>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</si>
  <si>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</si>
  <si>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</si>
  <si>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</si>
  <si>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</si>
  <si>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</si>
  <si>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</si>
  <si>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</si>
  <si>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</si>
  <si>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</si>
  <si>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</si>
  <si>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</si>
  <si>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</si>
  <si>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</si>
  <si>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</si>
  <si>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</si>
  <si>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</si>
  <si>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</si>
  <si>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</si>
  <si>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</si>
  <si>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</si>
  <si>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</si>
  <si>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</si>
  <si>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</si>
  <si>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</si>
  <si>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</si>
  <si>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</si>
  <si>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</si>
  <si>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</si>
  <si>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</si>
  <si>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</si>
  <si>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</si>
  <si>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</si>
  <si>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</si>
  <si>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</si>
  <si>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</si>
  <si>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</si>
  <si>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</si>
  <si>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</si>
  <si>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</si>
  <si>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</si>
  <si>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</si>
  <si>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</si>
  <si>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</si>
  <si>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</si>
  <si>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</si>
  <si>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</si>
  <si>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</si>
  <si>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</si>
  <si>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</si>
  <si>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</si>
  <si>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</si>
  <si>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</si>
  <si>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</si>
  <si>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</si>
  <si>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</si>
  <si>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</si>
  <si>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</si>
  <si>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</si>
  <si>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</si>
  <si>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</si>
  <si>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</si>
  <si>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</si>
  <si>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</si>
  <si>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</si>
  <si>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</si>
  <si>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</si>
  <si>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</si>
  <si>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</si>
  <si>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</si>
  <si>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</si>
  <si>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</si>
  <si>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</si>
  <si>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</si>
  <si>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</si>
  <si>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</si>
  <si>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</si>
  <si>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</si>
  <si>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</si>
  <si>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</si>
  <si>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</si>
  <si>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</si>
  <si>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</si>
  <si>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</si>
  <si>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</si>
  <si>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</si>
  <si>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</si>
  <si>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</si>
  <si>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</si>
  <si>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</si>
  <si>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</si>
  <si>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</si>
  <si>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</si>
  <si>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</si>
  <si>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</si>
  <si>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</si>
  <si>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</si>
  <si>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</si>
  <si>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</si>
  <si>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</si>
  <si>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</si>
  <si>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</si>
  <si>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</si>
  <si>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</si>
  <si>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</si>
  <si>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</si>
  <si>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</si>
  <si>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</si>
  <si>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</si>
  <si>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</si>
  <si>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</si>
  <si>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</si>
  <si>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</si>
  <si>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</si>
  <si>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</si>
  <si>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</si>
  <si>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</si>
  <si>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</si>
  <si>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</si>
  <si>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</si>
  <si>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</si>
  <si>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</si>
  <si>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</si>
  <si>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</si>
  <si>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</si>
  <si>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</si>
  <si>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</si>
  <si>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</si>
  <si>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</si>
  <si>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</si>
  <si>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</si>
  <si>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</si>
  <si>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</si>
  <si>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</si>
  <si>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</si>
  <si>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</si>
  <si>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</si>
  <si>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</si>
  <si>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</si>
  <si>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</si>
  <si>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</si>
  <si>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</si>
  <si>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</si>
  <si>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</si>
  <si>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</si>
  <si>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</si>
  <si>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</si>
  <si>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</si>
  <si>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</si>
  <si>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</si>
  <si>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</si>
  <si>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</si>
  <si>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</si>
  <si>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</si>
  <si>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</si>
  <si>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</si>
  <si>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</si>
  <si>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</si>
  <si>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</si>
  <si>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</si>
  <si>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</si>
  <si>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</si>
  <si>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</si>
  <si>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</si>
  <si>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</si>
  <si>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</si>
  <si>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</si>
  <si>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</si>
  <si>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</si>
  <si>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</si>
  <si>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</si>
  <si>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</si>
  <si>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</si>
  <si>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</si>
  <si>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</si>
  <si>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</si>
  <si>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</si>
  <si>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</si>
  <si>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</si>
  <si>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</si>
  <si>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</si>
  <si>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</si>
  <si>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</si>
  <si>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</si>
  <si>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</si>
  <si>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</si>
  <si>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</si>
  <si>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</si>
  <si>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</si>
  <si>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</si>
  <si>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</si>
  <si>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</si>
  <si>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</si>
  <si>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</si>
  <si>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</si>
  <si>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</si>
  <si>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</si>
  <si>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</si>
  <si>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</si>
  <si>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</si>
  <si>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</si>
  <si>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</si>
  <si>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</si>
  <si>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</si>
  <si>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</si>
  <si>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</si>
  <si>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</si>
  <si>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</si>
  <si>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</si>
  <si>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</si>
  <si>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</si>
  <si>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</si>
  <si>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</si>
  <si>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</si>
  <si>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</si>
  <si>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</si>
  <si>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</si>
  <si>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</si>
  <si>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</si>
  <si>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</si>
  <si>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</si>
  <si>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</si>
  <si>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</si>
  <si>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</si>
  <si>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</si>
  <si>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</si>
  <si>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</si>
  <si>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</si>
  <si>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</si>
  <si>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</si>
  <si>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</si>
  <si>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</si>
  <si>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</si>
  <si>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</si>
  <si>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</si>
  <si>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</si>
  <si>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</si>
  <si>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</si>
  <si>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</si>
  <si>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</si>
  <si>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</si>
  <si>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</si>
  <si>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</si>
  <si>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</si>
  <si>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</si>
  <si>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</si>
  <si>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</si>
  <si>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</si>
  <si>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</si>
  <si>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</si>
  <si>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</si>
  <si>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</si>
  <si>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</si>
  <si>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</si>
  <si>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</si>
  <si>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</si>
  <si>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</si>
  <si>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</si>
  <si>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</si>
  <si>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</si>
  <si>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</si>
  <si>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</si>
  <si>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</si>
  <si>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</si>
  <si>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</si>
  <si>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</si>
  <si>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</si>
  <si>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</si>
  <si>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</si>
  <si>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</si>
  <si>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</si>
  <si>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</si>
  <si>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</si>
  <si>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</si>
  <si>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</si>
  <si>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</si>
  <si>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</si>
  <si>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</si>
  <si>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</si>
  <si>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</si>
  <si>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</si>
  <si>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</si>
  <si>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</si>
  <si>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</si>
  <si>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</si>
  <si>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</si>
  <si>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</si>
  <si>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</si>
  <si>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</si>
  <si>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</si>
  <si>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</si>
  <si>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</si>
  <si>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</si>
  <si>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</si>
  <si>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</si>
  <si>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</si>
  <si>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</si>
  <si>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</si>
  <si>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</si>
  <si>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</si>
  <si>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</si>
  <si>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</si>
  <si>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</si>
  <si>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</si>
  <si>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</si>
  <si>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</si>
  <si>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</si>
  <si>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</si>
  <si>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</si>
  <si>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</si>
  <si>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</si>
  <si>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</si>
  <si>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</si>
  <si>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</si>
  <si>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</si>
  <si>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</si>
  <si>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</si>
  <si>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</si>
  <si>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</si>
  <si>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</si>
  <si>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</si>
  <si>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</si>
  <si>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</si>
  <si>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</si>
  <si>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</si>
  <si>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</si>
  <si>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</si>
  <si>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</si>
  <si>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</si>
  <si>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</si>
  <si>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</si>
  <si>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</si>
  <si>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</si>
  <si>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</si>
  <si>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</si>
  <si>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</si>
  <si>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</si>
  <si>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</si>
  <si>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</si>
  <si>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</si>
  <si>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</si>
  <si>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</si>
  <si>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</si>
  <si>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</si>
  <si>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</si>
  <si>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</si>
  <si>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</si>
  <si>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</si>
  <si>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</si>
  <si>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</si>
  <si>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</si>
  <si>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</si>
  <si>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</si>
  <si>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</si>
  <si>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</si>
  <si>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</si>
  <si>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</si>
  <si>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</si>
  <si>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</si>
  <si>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</si>
  <si>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</si>
  <si>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</si>
  <si>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</si>
  <si>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</si>
  <si>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</si>
  <si>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</si>
  <si>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</si>
  <si>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</si>
  <si>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</si>
  <si>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</si>
  <si>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</si>
  <si>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</si>
  <si>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</si>
  <si>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</si>
  <si>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</si>
  <si>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</si>
  <si>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</si>
  <si>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</si>
  <si>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</si>
  <si>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</si>
  <si>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</si>
  <si>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</si>
  <si>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</si>
  <si>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</si>
  <si>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</si>
  <si>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</si>
  <si>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</si>
  <si>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</si>
  <si>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</si>
  <si>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</si>
  <si>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</si>
  <si>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</si>
  <si>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</si>
  <si>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</si>
  <si>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</si>
  <si>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</si>
  <si>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</si>
  <si>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</si>
  <si>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</si>
  <si>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</si>
  <si>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</si>
  <si>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</si>
  <si>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</si>
  <si>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</si>
  <si>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</si>
  <si>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</si>
  <si>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</si>
  <si>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</si>
  <si>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</si>
  <si>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</si>
  <si>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</si>
  <si>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</si>
  <si>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</si>
  <si>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</si>
  <si>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</si>
  <si>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</si>
  <si>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</si>
  <si>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</si>
  <si>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</si>
  <si>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</si>
  <si>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</si>
  <si>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</si>
  <si>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</si>
  <si>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</si>
  <si>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</si>
  <si>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</si>
  <si>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</si>
  <si>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</si>
  <si>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</si>
  <si>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</si>
  <si>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</si>
  <si>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</si>
  <si>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</si>
  <si>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</si>
  <si>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</si>
  <si>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</si>
  <si>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</si>
  <si>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</si>
  <si>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</si>
  <si>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</si>
  <si>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</si>
  <si>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</si>
  <si>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</si>
  <si>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</si>
  <si>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</si>
  <si>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</si>
  <si>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</si>
  <si>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</si>
  <si>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</si>
  <si>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</si>
  <si>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</si>
  <si>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</si>
  <si>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</si>
  <si>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</si>
  <si>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</si>
  <si>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</si>
  <si>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</si>
  <si>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</si>
  <si>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</si>
  <si>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</si>
  <si>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</si>
  <si>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</si>
  <si>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</si>
  <si>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</si>
  <si>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</si>
  <si>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</si>
  <si>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</si>
  <si>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</si>
  <si>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</si>
  <si>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</si>
  <si>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</si>
  <si>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</si>
  <si>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</si>
  <si>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</si>
  <si>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</si>
  <si>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</si>
  <si>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</si>
  <si>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</si>
  <si>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</si>
  <si>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</si>
  <si>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</si>
  <si>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</si>
  <si>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</si>
  <si>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</si>
  <si>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</si>
  <si>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</si>
  <si>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</si>
  <si>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</si>
  <si>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</si>
  <si>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</si>
  <si>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</si>
  <si>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</si>
  <si>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</si>
  <si>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</si>
  <si>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</si>
  <si>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</si>
  <si>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</si>
  <si>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</si>
  <si>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</si>
  <si>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</si>
  <si>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</si>
  <si>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</si>
  <si>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</si>
  <si>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</si>
  <si>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</si>
  <si>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</si>
  <si>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</si>
  <si>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</si>
  <si>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</si>
  <si>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</si>
  <si>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</si>
  <si>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</si>
  <si>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</si>
  <si>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</si>
  <si>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</si>
  <si>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</si>
  <si>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</si>
  <si>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</si>
  <si>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</si>
  <si>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</si>
  <si>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</si>
  <si>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</si>
  <si>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</si>
  <si>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</si>
  <si>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</si>
  <si>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</si>
  <si>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</si>
  <si>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</si>
  <si>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</si>
  <si>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</si>
  <si>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</si>
  <si>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</si>
  <si>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</si>
  <si>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</si>
  <si>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</si>
  <si>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</si>
  <si>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</si>
  <si>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</si>
  <si>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</si>
  <si>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</si>
  <si>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</si>
  <si>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</si>
  <si>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</si>
  <si>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</si>
  <si>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</si>
  <si>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</si>
  <si>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</si>
  <si>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</si>
  <si>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</si>
  <si>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</si>
  <si>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</si>
  <si>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</si>
  <si>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</si>
  <si>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</si>
  <si>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</si>
  <si>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</si>
  <si>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</si>
  <si>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</si>
  <si>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</si>
  <si>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</si>
  <si>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</si>
  <si>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</si>
  <si>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</si>
  <si>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</si>
  <si>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</si>
  <si>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</si>
  <si>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</si>
  <si>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</si>
  <si>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</si>
  <si>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</si>
  <si>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</si>
  <si>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</si>
  <si>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</si>
  <si>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</si>
  <si>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</si>
  <si>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</si>
  <si>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</si>
  <si>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</si>
  <si>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</si>
  <si>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</si>
  <si>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</si>
  <si>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</si>
  <si>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</si>
  <si>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</si>
  <si>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</si>
  <si>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</si>
  <si>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</si>
  <si>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</si>
  <si>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</si>
  <si>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</si>
  <si>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</si>
  <si>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</si>
  <si>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</si>
  <si>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</si>
  <si>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</si>
  <si>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</si>
  <si>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</si>
  <si>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</si>
  <si>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</si>
  <si>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</si>
  <si>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</si>
  <si>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</si>
  <si>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</si>
  <si>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</si>
  <si>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</si>
  <si>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</si>
  <si>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</si>
  <si>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</si>
  <si>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</si>
  <si>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</si>
  <si>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</si>
  <si>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</si>
  <si>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</si>
  <si>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</si>
  <si>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</si>
  <si>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</si>
  <si>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</si>
  <si>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</si>
  <si>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</si>
  <si>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</si>
  <si>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</si>
  <si>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</si>
  <si>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</si>
  <si>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</si>
  <si>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</si>
  <si>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</si>
  <si>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</si>
  <si>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</si>
  <si>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</si>
  <si>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</si>
  <si>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</si>
  <si>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</si>
  <si>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</si>
  <si>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</si>
  <si>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</si>
  <si>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</si>
  <si>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</si>
  <si>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</si>
  <si>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</si>
  <si>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</si>
  <si>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</si>
  <si>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</si>
  <si>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</si>
  <si>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</si>
  <si>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</si>
  <si>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</si>
  <si>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</si>
  <si>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</si>
  <si>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</si>
  <si>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</si>
  <si>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</si>
  <si>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</si>
  <si>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</si>
  <si>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</si>
  <si>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</si>
  <si>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</si>
  <si>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</si>
  <si>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</si>
  <si>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</si>
  <si>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</si>
  <si>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</si>
  <si>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</si>
  <si>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</si>
  <si>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</si>
  <si>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</si>
  <si>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</si>
  <si>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</si>
  <si>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</si>
  <si>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</si>
  <si>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</si>
  <si>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</si>
  <si>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</si>
  <si>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</si>
  <si>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</si>
  <si>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</si>
  <si>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</si>
  <si>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</si>
  <si>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</si>
  <si>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</si>
  <si>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</si>
  <si>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</si>
  <si>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</si>
  <si>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</si>
  <si>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</si>
  <si>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</si>
  <si>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</si>
  <si>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</si>
  <si>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</si>
  <si>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</si>
  <si>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</si>
  <si>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</si>
  <si>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</si>
  <si>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</si>
  <si>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</si>
  <si>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</si>
  <si>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</si>
  <si>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</si>
  <si>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</si>
  <si>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</si>
  <si>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</si>
  <si>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</si>
  <si>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</si>
  <si>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</si>
  <si>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</si>
  <si>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</si>
  <si>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</si>
  <si>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</si>
  <si>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</si>
  <si>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</si>
  <si>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</si>
  <si>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</si>
  <si>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</si>
  <si>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</si>
  <si>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</si>
  <si>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</si>
  <si>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</si>
  <si>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</si>
  <si>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</si>
  <si>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</si>
  <si>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</si>
  <si>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</si>
  <si>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</si>
  <si>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</si>
  <si>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</si>
  <si>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</si>
  <si>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</si>
  <si>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</si>
  <si>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</si>
  <si>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</si>
  <si>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</si>
  <si>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</si>
  <si>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</si>
  <si>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</si>
  <si>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</si>
  <si>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</si>
  <si>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</si>
  <si>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</si>
  <si>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</si>
  <si>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</si>
  <si>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</si>
  <si>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</si>
  <si>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</si>
  <si>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</si>
  <si>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</si>
  <si>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</si>
  <si>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</si>
  <si>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</si>
  <si>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</si>
  <si>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</si>
  <si>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</si>
  <si>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</si>
  <si>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</si>
  <si>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</si>
  <si>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</si>
  <si>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</si>
  <si>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</si>
  <si>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</si>
  <si>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</si>
  <si>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</si>
  <si>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</si>
  <si>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</si>
  <si>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</si>
  <si>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</si>
  <si>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</si>
  <si>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</si>
  <si>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</si>
  <si>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</si>
  <si>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</si>
  <si>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</si>
  <si>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</si>
  <si>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</si>
  <si>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</si>
  <si>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</si>
  <si>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</si>
  <si>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</si>
  <si>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</si>
  <si>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</si>
  <si>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</si>
  <si>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</si>
  <si>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</si>
  <si>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</si>
  <si>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</si>
  <si>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</si>
  <si>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</si>
  <si>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</si>
  <si>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</si>
  <si>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</si>
  <si>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</si>
  <si>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</si>
  <si>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</si>
  <si>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</si>
  <si>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</si>
  <si>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</si>
  <si>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</si>
  <si>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</si>
  <si>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</si>
  <si>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</si>
  <si>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</si>
  <si>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</si>
  <si>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</si>
  <si>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</si>
  <si>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</si>
  <si>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</si>
  <si>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</si>
  <si>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</si>
  <si>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</si>
  <si>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</si>
  <si>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</si>
  <si>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</si>
  <si>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</si>
  <si>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</si>
  <si>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</si>
  <si>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</si>
  <si>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</si>
  <si>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</si>
  <si>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</si>
  <si>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</si>
  <si>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</si>
  <si>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</si>
  <si>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</si>
  <si>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</si>
  <si>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</si>
  <si>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</si>
  <si>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</si>
  <si>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</si>
  <si>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</si>
  <si>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</si>
  <si>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</si>
  <si>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</si>
  <si>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</si>
  <si>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</si>
  <si>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</si>
  <si>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</si>
  <si>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</si>
  <si>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</si>
  <si>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</si>
  <si>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</si>
  <si>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</si>
  <si>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</si>
  <si>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</si>
  <si>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</si>
  <si>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</si>
  <si>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</si>
  <si>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</si>
  <si>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</si>
  <si>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</si>
  <si>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</si>
  <si>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</si>
  <si>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</si>
  <si>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</si>
  <si>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</si>
  <si>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</si>
  <si>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</si>
  <si>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</si>
  <si>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</si>
  <si>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</si>
  <si>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</si>
  <si>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</si>
  <si>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</si>
  <si>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</si>
  <si>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</si>
  <si>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</si>
  <si>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</si>
  <si>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</si>
  <si>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</si>
  <si>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</si>
  <si>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</si>
  <si>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</si>
  <si>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</si>
  <si>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</si>
  <si>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</si>
  <si>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</si>
  <si>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</si>
  <si>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</si>
  <si>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</si>
  <si>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</si>
  <si>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</si>
  <si>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</si>
  <si>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</si>
  <si>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</si>
  <si>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</si>
  <si>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</si>
  <si>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</si>
  <si>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</si>
  <si>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</si>
  <si>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</si>
  <si>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</si>
  <si>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</si>
  <si>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</si>
  <si>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</si>
  <si>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</si>
  <si>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</si>
  <si>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</si>
  <si>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</si>
  <si>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</si>
  <si>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</si>
  <si>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</si>
  <si>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</si>
  <si>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</si>
  <si>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</si>
  <si>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</si>
  <si>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</si>
  <si>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</si>
  <si>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</si>
  <si>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</si>
  <si>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</si>
  <si>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</si>
  <si>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</si>
  <si>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</si>
  <si>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</si>
  <si>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</si>
  <si>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</si>
  <si>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</si>
  <si>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</si>
  <si>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</si>
  <si>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</si>
  <si>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</si>
  <si>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</si>
  <si>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</si>
  <si>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</si>
  <si>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</si>
  <si>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</si>
  <si>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</si>
  <si>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</si>
  <si>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</si>
  <si>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</si>
  <si>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</si>
  <si>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</si>
  <si>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</si>
  <si>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</si>
  <si>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</si>
  <si>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</si>
  <si>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</si>
  <si>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</si>
  <si>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</si>
  <si>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</si>
  <si>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</si>
  <si>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</si>
  <si>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</si>
  <si>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</si>
  <si>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</si>
  <si>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</si>
  <si>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</si>
  <si>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</si>
  <si>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</si>
  <si>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</si>
  <si>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</si>
  <si>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</si>
  <si>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</si>
  <si>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</si>
  <si>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</si>
  <si>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</si>
  <si>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</si>
  <si>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</si>
  <si>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</si>
  <si>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</si>
  <si>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</si>
  <si>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</si>
  <si>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</si>
  <si>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</si>
  <si>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</si>
  <si>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</si>
  <si>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</si>
  <si>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</si>
  <si>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</si>
  <si>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</si>
  <si>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</si>
  <si>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</si>
  <si>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</si>
  <si>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</si>
  <si>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</si>
  <si>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</si>
  <si>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</si>
  <si>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</si>
  <si>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</si>
  <si>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</si>
  <si>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</si>
  <si>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</si>
  <si>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</si>
  <si>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</si>
  <si>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</si>
  <si>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</si>
  <si>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</si>
  <si>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</si>
  <si>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</si>
  <si>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</si>
  <si>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</si>
  <si>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</si>
  <si>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</si>
  <si>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</si>
  <si>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</si>
  <si>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</si>
  <si>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</si>
  <si>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</si>
  <si>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</si>
  <si>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</si>
  <si>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</si>
  <si>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</si>
  <si>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</si>
  <si>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</si>
  <si>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</si>
  <si>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</si>
  <si>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</si>
  <si>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</si>
  <si>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</si>
  <si>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</si>
  <si>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</si>
  <si>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</si>
  <si>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</si>
  <si>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</si>
  <si>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</si>
  <si>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</si>
  <si>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</si>
  <si>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</si>
  <si>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</si>
  <si>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</si>
  <si>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</si>
  <si>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</si>
  <si>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</si>
  <si>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</si>
  <si>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</si>
  <si>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</si>
  <si>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</si>
  <si>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</si>
  <si>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</si>
  <si>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</si>
  <si>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</si>
  <si>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</si>
  <si>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</si>
  <si>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</si>
  <si>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</si>
  <si>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</si>
  <si>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</si>
  <si>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</si>
  <si>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</si>
  <si>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</si>
  <si>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</si>
  <si>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</si>
  <si>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</si>
  <si>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</si>
  <si>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</si>
  <si>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</si>
  <si>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</si>
  <si>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</si>
  <si>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</si>
  <si>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</si>
  <si>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</si>
  <si>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</si>
  <si>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</si>
  <si>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</si>
  <si>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</si>
  <si>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</si>
  <si>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</si>
  <si>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</si>
  <si>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</si>
  <si>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</si>
  <si>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</si>
  <si>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</si>
  <si>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</si>
  <si>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</si>
  <si>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</si>
  <si>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</si>
  <si>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</si>
  <si>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</si>
  <si>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</si>
  <si>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</si>
  <si>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</si>
  <si>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</si>
  <si>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</si>
  <si>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</si>
  <si>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</si>
  <si>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</si>
  <si>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</si>
  <si>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</si>
  <si>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</si>
  <si>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</si>
  <si>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</si>
  <si>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</si>
  <si>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</si>
  <si>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</si>
  <si>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</si>
  <si>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</si>
  <si>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</si>
  <si>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</si>
  <si>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</si>
  <si>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</si>
  <si>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</si>
  <si>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</si>
  <si>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</si>
  <si>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</si>
  <si>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</si>
  <si>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</si>
  <si>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</si>
  <si>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</si>
  <si>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</si>
  <si>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</si>
  <si>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</si>
  <si>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</si>
  <si>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</si>
  <si>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</si>
  <si>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</si>
  <si>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</si>
  <si>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</si>
  <si>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</si>
  <si>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</si>
  <si>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</si>
  <si>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</si>
  <si>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</si>
  <si>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</si>
  <si>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</si>
  <si>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</si>
  <si>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</si>
  <si>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</si>
  <si>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</si>
  <si>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</si>
  <si>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</si>
  <si>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</si>
  <si>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</si>
  <si>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</si>
  <si>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</si>
  <si>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</si>
  <si>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</si>
  <si>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</si>
  <si>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</si>
  <si>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</si>
  <si>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</si>
  <si>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</si>
  <si>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</si>
  <si>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</si>
  <si>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</si>
  <si>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</si>
  <si>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</si>
  <si>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</si>
  <si>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</si>
  <si>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</si>
  <si>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</si>
  <si>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</si>
  <si>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</si>
  <si>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</si>
  <si>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</si>
  <si>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</si>
  <si>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</si>
  <si>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</si>
  <si>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</si>
  <si>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</si>
  <si>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</si>
  <si>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</si>
  <si>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</si>
  <si>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</si>
  <si>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</si>
  <si>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</si>
  <si>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</si>
  <si>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</si>
  <si>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</si>
  <si>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</si>
  <si>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</si>
  <si>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</si>
  <si>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</si>
  <si>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</si>
  <si>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</si>
  <si>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</si>
  <si>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</si>
  <si>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</si>
  <si>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</si>
  <si>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</si>
  <si>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</si>
  <si>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</si>
  <si>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</si>
  <si>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</si>
  <si>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</si>
  <si>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</si>
  <si>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</si>
  <si>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</si>
  <si>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</si>
  <si>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</si>
  <si>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</si>
  <si>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</si>
  <si>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</si>
  <si>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</si>
  <si>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</si>
  <si>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</si>
  <si>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</si>
  <si>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</si>
  <si>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</si>
  <si>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</si>
  <si>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</si>
  <si>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</si>
  <si>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</si>
  <si>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</si>
  <si>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</si>
  <si>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</si>
  <si>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</si>
  <si>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</si>
  <si>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</si>
  <si>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</si>
  <si>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</si>
  <si>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</si>
  <si>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</si>
  <si>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</si>
  <si>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</si>
  <si>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</si>
  <si>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</si>
  <si>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</si>
  <si>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</si>
  <si>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</si>
  <si>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</si>
  <si>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</si>
  <si>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</si>
  <si>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</si>
  <si>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</si>
  <si>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</si>
  <si>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</si>
  <si>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</si>
  <si>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</si>
  <si>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</si>
  <si>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</si>
  <si>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</si>
  <si>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</si>
  <si>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</si>
  <si>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</si>
  <si>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</si>
  <si>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</si>
  <si>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</si>
  <si>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</si>
  <si>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</si>
  <si>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</si>
  <si>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</si>
  <si>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</si>
  <si>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</si>
  <si>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</si>
  <si>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</si>
  <si>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</si>
  <si>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</si>
  <si>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</si>
  <si>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</si>
  <si>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</si>
  <si>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</si>
  <si>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</si>
  <si>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</si>
  <si>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</si>
  <si>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</si>
  <si>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</si>
  <si>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</si>
  <si>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</si>
  <si>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</si>
  <si>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</si>
  <si>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</si>
  <si>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</si>
  <si>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</si>
  <si>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</si>
  <si>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</si>
  <si>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</si>
  <si>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</si>
  <si>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</si>
  <si>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</si>
  <si>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</si>
  <si>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</si>
  <si>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</si>
  <si>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</si>
  <si>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</si>
  <si>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</si>
  <si>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</si>
  <si>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</si>
  <si>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</si>
  <si>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</si>
  <si>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</si>
  <si>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</si>
  <si>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</si>
  <si>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</si>
  <si>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</si>
  <si>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</si>
  <si>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</si>
  <si>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</si>
  <si>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</si>
  <si>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</si>
  <si>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</si>
  <si>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</si>
  <si>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</si>
  <si>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</si>
  <si>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</si>
  <si>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</si>
  <si>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</si>
  <si>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</si>
  <si>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</si>
  <si>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</si>
  <si>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</si>
  <si>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</si>
  <si>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</si>
  <si>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</si>
  <si>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</si>
  <si>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</si>
  <si>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</si>
  <si>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</si>
  <si>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</si>
  <si>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</si>
  <si>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</si>
  <si>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</si>
  <si>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</si>
  <si>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</si>
  <si>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</si>
  <si>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</si>
  <si>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</si>
  <si>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</si>
  <si>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</si>
  <si>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</si>
  <si>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</si>
  <si>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</si>
  <si>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</si>
  <si>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</si>
  <si>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</si>
  <si>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</si>
  <si>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</si>
  <si>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</si>
  <si>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</si>
  <si>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</si>
  <si>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</si>
  <si>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</si>
  <si>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</si>
  <si>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</si>
  <si>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</si>
  <si>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</si>
  <si>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</si>
  <si>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</si>
  <si>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</si>
  <si>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</si>
  <si>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</si>
  <si>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</si>
  <si>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</si>
  <si>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</si>
  <si>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</si>
  <si>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</si>
  <si>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</si>
  <si>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</si>
  <si>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</si>
  <si>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</si>
  <si>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</si>
  <si>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</si>
  <si>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</si>
  <si>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</si>
  <si>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</si>
  <si>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</si>
  <si>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</si>
  <si>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</si>
  <si>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</si>
  <si>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</si>
  <si>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</si>
  <si>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</si>
  <si>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</si>
  <si>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</si>
  <si>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</si>
  <si>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</si>
  <si>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</si>
  <si>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</si>
  <si>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</si>
  <si>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</si>
  <si>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</si>
  <si>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</si>
  <si>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</si>
  <si>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</si>
  <si>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</si>
  <si>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</si>
  <si>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</si>
  <si>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</si>
  <si>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</si>
  <si>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</si>
  <si>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</si>
  <si>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</si>
  <si>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</si>
  <si>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</si>
  <si>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</si>
  <si>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</si>
  <si>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</si>
  <si>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</si>
  <si>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</si>
  <si>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</si>
  <si>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</si>
  <si>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</si>
  <si>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</si>
  <si>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</si>
  <si>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</si>
  <si>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</si>
  <si>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</si>
  <si>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</si>
  <si>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</si>
  <si>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</si>
  <si>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</si>
  <si>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</si>
  <si>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</si>
  <si>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</si>
  <si>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</si>
  <si>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</si>
  <si>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</si>
  <si>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</si>
  <si>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</si>
  <si>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</si>
  <si>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</si>
  <si>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</si>
  <si>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</si>
  <si>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</si>
  <si>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</si>
  <si>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</si>
  <si>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</si>
  <si>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</si>
  <si>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</si>
  <si>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</si>
  <si>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</si>
  <si>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</si>
  <si>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</si>
  <si>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</si>
  <si>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</si>
  <si>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</si>
  <si>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</si>
  <si>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</si>
  <si>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</si>
  <si>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</si>
  <si>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</si>
  <si>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</si>
  <si>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</si>
  <si>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</si>
  <si>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</si>
  <si>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</si>
  <si>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</si>
  <si>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</si>
  <si>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</si>
  <si>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</si>
  <si>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</si>
  <si>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</si>
  <si>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</si>
  <si>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</si>
  <si>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</si>
  <si>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</si>
  <si>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</si>
  <si>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</si>
  <si>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</si>
  <si>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</si>
  <si>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</si>
  <si>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</si>
  <si>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</si>
  <si>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</si>
  <si>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</si>
  <si>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</si>
  <si>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</si>
  <si>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</si>
  <si>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</si>
  <si>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</si>
  <si>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</si>
  <si>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</si>
  <si>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</si>
  <si>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</si>
  <si>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</si>
  <si>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</si>
  <si>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</si>
  <si>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</si>
  <si>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</si>
  <si>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</si>
  <si>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</si>
  <si>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</si>
  <si>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</si>
  <si>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</si>
  <si>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</si>
  <si>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</si>
  <si>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</si>
  <si>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</si>
  <si>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</si>
  <si>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</si>
  <si>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</si>
  <si>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</si>
  <si>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</si>
  <si>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</si>
  <si>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</si>
  <si>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</si>
  <si>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</si>
  <si>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</si>
  <si>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</si>
  <si>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</si>
  <si>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</si>
  <si>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</si>
  <si>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</si>
  <si>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</si>
  <si>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</si>
  <si>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</si>
  <si>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</si>
  <si>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</si>
  <si>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</si>
  <si>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</si>
  <si>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</si>
  <si>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</si>
  <si>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</si>
  <si>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</si>
  <si>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</si>
  <si>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</si>
  <si>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</si>
  <si>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</si>
  <si>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</si>
  <si>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</si>
  <si>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</si>
  <si>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</si>
  <si>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</si>
  <si>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</si>
  <si>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</si>
  <si>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</si>
  <si>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</si>
  <si>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</si>
  <si>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</si>
  <si>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</si>
  <si>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</si>
  <si>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</si>
  <si>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</si>
  <si>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</si>
  <si>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</si>
  <si>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</si>
  <si>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</si>
  <si>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</si>
  <si>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</si>
  <si>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</si>
  <si>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</si>
  <si>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</si>
  <si>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</si>
  <si>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</si>
  <si>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</si>
  <si>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</si>
  <si>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</si>
  <si>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</si>
  <si>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</si>
  <si>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</si>
  <si>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</si>
  <si>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</si>
  <si>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</si>
  <si>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</si>
  <si>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</si>
  <si>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</si>
  <si>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</si>
  <si>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</si>
  <si>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</si>
  <si>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</si>
  <si>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</si>
  <si>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</si>
  <si>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</si>
  <si>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</si>
  <si>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</si>
  <si>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</si>
  <si>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</si>
  <si>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</si>
  <si>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</si>
  <si>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</si>
  <si>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</si>
  <si>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</si>
  <si>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</si>
  <si>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</si>
  <si>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</si>
  <si>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</si>
  <si>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</si>
  <si>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</si>
  <si>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</si>
  <si>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</si>
  <si>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</si>
  <si>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</si>
  <si>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</si>
  <si>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</si>
  <si>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</si>
  <si>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</si>
  <si>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</si>
  <si>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</si>
  <si>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</si>
  <si>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</si>
  <si>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</si>
  <si>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</si>
  <si>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</si>
  <si>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</si>
  <si>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</si>
  <si>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</si>
  <si>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</si>
  <si>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</si>
  <si>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</si>
  <si>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</si>
  <si>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</si>
  <si>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</si>
  <si>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</si>
  <si>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</si>
  <si>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</si>
  <si>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</si>
  <si>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</si>
  <si>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</si>
  <si>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</si>
  <si>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</si>
  <si>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</si>
  <si>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</si>
  <si>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</si>
  <si>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</si>
  <si>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</si>
  <si>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</si>
  <si>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</si>
  <si>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</si>
  <si>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</si>
  <si>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</si>
  <si>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</si>
  <si>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</si>
  <si>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</si>
  <si>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</si>
  <si>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</si>
  <si>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</si>
  <si>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</si>
  <si>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</si>
  <si>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</si>
  <si>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</si>
  <si>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</si>
  <si>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</si>
  <si>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</si>
  <si>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</si>
  <si>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</si>
  <si>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</si>
  <si>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</si>
  <si>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</si>
  <si>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</si>
  <si>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</si>
  <si>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</si>
  <si>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</si>
  <si>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</si>
  <si>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</si>
  <si>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</si>
  <si>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</si>
  <si>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</si>
  <si>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</si>
  <si>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</si>
  <si>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</si>
  <si>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</si>
  <si>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</si>
  <si>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</si>
  <si>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</si>
  <si>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</si>
  <si>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</si>
  <si>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</si>
  <si>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</si>
  <si>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</si>
  <si>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</si>
  <si>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</si>
  <si>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</si>
  <si>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</si>
  <si>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</si>
  <si>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</si>
  <si>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</si>
  <si>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</si>
  <si>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</si>
  <si>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</si>
  <si>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</si>
  <si>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</si>
  <si>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</si>
  <si>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</si>
  <si>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</si>
  <si>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</si>
  <si>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</si>
  <si>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</si>
  <si>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</si>
  <si>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</si>
  <si>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</si>
  <si>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</si>
  <si>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</si>
  <si>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</si>
  <si>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</si>
  <si>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</si>
  <si>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</si>
  <si>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</si>
  <si>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</si>
  <si>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</si>
  <si>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</si>
  <si>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</si>
  <si>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</si>
  <si>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</si>
  <si>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</si>
  <si>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</si>
  <si>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</si>
  <si>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</si>
  <si>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</si>
  <si>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</si>
  <si>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</si>
  <si>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</si>
  <si>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</si>
  <si>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</si>
  <si>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</si>
  <si>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</si>
  <si>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</si>
  <si>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</si>
  <si>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</si>
  <si>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</si>
  <si>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</si>
  <si>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</si>
  <si>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</si>
  <si>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</si>
  <si>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</si>
  <si>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</si>
  <si>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</si>
  <si>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</si>
  <si>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</si>
  <si>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</si>
  <si>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</si>
  <si>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</si>
  <si>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</si>
  <si>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</si>
  <si>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</si>
  <si>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</si>
  <si>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</si>
  <si>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</si>
  <si>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</si>
  <si>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</si>
  <si>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</si>
  <si>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</si>
  <si>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</si>
  <si>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</si>
  <si>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</si>
  <si>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</si>
  <si>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</si>
  <si>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</si>
  <si>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</si>
  <si>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</si>
  <si>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</si>
  <si>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</si>
  <si>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</si>
  <si>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</si>
  <si>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</si>
  <si>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</si>
  <si>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</si>
  <si>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</si>
  <si>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</si>
  <si>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</si>
  <si>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</si>
  <si>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</si>
  <si>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</si>
  <si>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</si>
  <si>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</si>
  <si>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</si>
  <si>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</si>
  <si>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</si>
  <si>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</si>
  <si>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</si>
  <si>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</si>
  <si>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</si>
  <si>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</si>
  <si>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</si>
  <si>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</si>
  <si>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</si>
  <si>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</si>
  <si>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</si>
  <si>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</si>
  <si>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</si>
  <si>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</si>
  <si>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</si>
  <si>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</si>
  <si>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</si>
  <si>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</si>
  <si>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</si>
  <si>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</si>
  <si>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</si>
  <si>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</si>
  <si>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</si>
  <si>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</si>
  <si>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</si>
  <si>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</si>
  <si>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</si>
  <si>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</si>
  <si>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</si>
  <si>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</si>
  <si>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</si>
  <si>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</si>
  <si>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</si>
  <si>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</si>
  <si>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</si>
  <si>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</si>
  <si>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</si>
  <si>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</si>
  <si>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</si>
  <si>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</si>
  <si>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</si>
  <si>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</si>
  <si>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</si>
  <si>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</si>
  <si>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</si>
  <si>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</si>
  <si>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</si>
  <si>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</si>
  <si>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</si>
  <si>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</si>
  <si>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</si>
  <si>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</si>
  <si>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</si>
  <si>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</si>
  <si>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</si>
  <si>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</si>
  <si>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</si>
  <si>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</si>
  <si>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</si>
  <si>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</si>
  <si>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</si>
  <si>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</si>
  <si>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</si>
  <si>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</si>
  <si>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</si>
  <si>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</si>
  <si>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</si>
  <si>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</si>
  <si>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</si>
  <si>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</si>
  <si>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</si>
  <si>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</si>
  <si>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</si>
  <si>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</si>
  <si>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</si>
  <si>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</si>
  <si>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</si>
  <si>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</si>
  <si>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</si>
  <si>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</si>
  <si>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</si>
  <si>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</si>
  <si>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</si>
  <si>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</si>
  <si>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</si>
  <si>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</si>
  <si>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</si>
  <si>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</si>
  <si>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</si>
  <si>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</si>
  <si>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</si>
  <si>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</si>
  <si>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</si>
  <si>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</si>
  <si>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</si>
  <si>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</si>
  <si>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</si>
  <si>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</si>
  <si>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</si>
  <si>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</si>
  <si>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</si>
  <si>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</si>
  <si>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</si>
  <si>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</si>
  <si>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</si>
  <si>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</si>
  <si>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</si>
  <si>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</si>
  <si>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</si>
  <si>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</si>
  <si>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</si>
  <si>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</si>
  <si>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</si>
  <si>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</si>
  <si>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</si>
  <si>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</si>
  <si>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</si>
  <si>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</si>
  <si>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</si>
  <si>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</si>
  <si>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</si>
  <si>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</si>
  <si>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</si>
  <si>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</si>
  <si>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</si>
  <si>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</si>
  <si>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</si>
  <si>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</si>
  <si>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</si>
  <si>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</si>
  <si>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</si>
  <si>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</si>
  <si>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</si>
  <si>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</si>
  <si>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</si>
  <si>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</si>
  <si>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</si>
  <si>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</si>
  <si>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</si>
  <si>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</si>
  <si>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</si>
  <si>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</si>
  <si>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</si>
  <si>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</si>
  <si>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</si>
  <si>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</si>
  <si>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</si>
  <si>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</si>
  <si>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</si>
  <si>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</si>
  <si>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</si>
  <si>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</si>
  <si>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</si>
  <si>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</si>
  <si>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</si>
  <si>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</si>
  <si>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</si>
  <si>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</si>
  <si>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</si>
  <si>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</si>
  <si>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</si>
  <si>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</si>
  <si>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</si>
  <si>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</si>
  <si>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</si>
  <si>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</si>
  <si>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</si>
  <si>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</si>
  <si>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</si>
  <si>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</si>
  <si>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</si>
  <si>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</si>
  <si>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</si>
  <si>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</si>
  <si>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</si>
  <si>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</si>
  <si>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</si>
  <si>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</si>
  <si>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</si>
  <si>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</si>
  <si>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</si>
  <si>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</si>
  <si>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</si>
  <si>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</si>
  <si>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</si>
  <si>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</si>
  <si>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</si>
  <si>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</si>
  <si>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</si>
  <si>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</si>
  <si>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</si>
  <si>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</si>
  <si>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</si>
  <si>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</si>
  <si>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</si>
  <si>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</si>
  <si>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</si>
  <si>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</si>
  <si>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</si>
  <si>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</si>
  <si>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</si>
  <si>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</si>
  <si>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</si>
  <si>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</si>
  <si>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</si>
  <si>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</si>
  <si>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</si>
  <si>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</si>
  <si>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</si>
  <si>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</si>
  <si>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</si>
  <si>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</si>
  <si>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</si>
  <si>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</si>
  <si>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</si>
  <si>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</si>
  <si>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</si>
  <si>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</si>
  <si>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</si>
  <si>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</si>
  <si>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</si>
  <si>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</si>
  <si>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</si>
  <si>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</si>
  <si>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</si>
  <si>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</si>
  <si>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</si>
  <si>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</si>
  <si>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</si>
  <si>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</si>
  <si>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</si>
  <si>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</si>
  <si>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</si>
  <si>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</si>
  <si>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</si>
  <si>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</si>
  <si>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</si>
  <si>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</si>
  <si>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</si>
  <si>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</si>
  <si>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</si>
  <si>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</si>
  <si>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</si>
  <si>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</si>
  <si>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</si>
  <si>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</si>
  <si>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</si>
  <si>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</si>
  <si>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</si>
  <si>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</si>
  <si>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</si>
  <si>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</si>
  <si>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</si>
  <si>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</si>
  <si>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</si>
  <si>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</si>
  <si>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</si>
  <si>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</si>
  <si>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</si>
  <si>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</si>
  <si>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</si>
  <si>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</si>
  <si>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</si>
  <si>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</si>
  <si>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</si>
  <si>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</si>
  <si>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</si>
  <si>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</si>
  <si>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</si>
  <si>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</si>
  <si>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</si>
  <si>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</si>
  <si>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</si>
  <si>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</si>
  <si>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</si>
  <si>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</si>
  <si>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</si>
  <si>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</si>
  <si>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</si>
  <si>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</si>
  <si>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</si>
  <si>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</si>
  <si>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</si>
  <si>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</si>
  <si>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</si>
  <si>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</si>
  <si>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</si>
  <si>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</si>
  <si>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</si>
  <si>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</si>
  <si>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</si>
  <si>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</si>
  <si>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</si>
  <si>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</si>
  <si>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</si>
  <si>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</si>
  <si>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</si>
  <si>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</si>
  <si>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</si>
  <si>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</si>
  <si>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</si>
  <si>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</si>
  <si>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</si>
  <si>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</si>
  <si>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</si>
  <si>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</si>
  <si>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</si>
  <si>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</si>
  <si>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</si>
  <si>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</si>
  <si>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</si>
  <si>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</si>
  <si>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</si>
  <si>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</si>
  <si>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</si>
  <si>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</si>
  <si>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</si>
  <si>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</si>
  <si>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</si>
  <si>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</si>
  <si>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</si>
  <si>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</si>
  <si>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</si>
  <si>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</si>
  <si>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</si>
  <si>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</si>
  <si>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</si>
  <si>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</si>
  <si>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</si>
  <si>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</si>
  <si>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</si>
  <si>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</si>
  <si>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</si>
  <si>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</si>
  <si>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</si>
  <si>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</si>
  <si>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</si>
  <si>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</si>
  <si>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</si>
  <si>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</si>
  <si>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</si>
  <si>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</si>
  <si>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</si>
  <si>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</si>
  <si>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</si>
  <si>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</si>
  <si>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</si>
  <si>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</si>
  <si>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</si>
  <si>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</si>
  <si>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</si>
  <si>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</si>
  <si>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</si>
  <si>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</si>
  <si>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</si>
  <si>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</si>
  <si>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</si>
  <si>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</si>
  <si>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</si>
  <si>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</si>
  <si>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</si>
  <si>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</si>
  <si>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</si>
  <si>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</si>
  <si>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</si>
  <si>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</si>
  <si>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</si>
  <si>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</si>
  <si>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</si>
  <si>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</si>
  <si>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</si>
  <si>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</si>
  <si>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</si>
  <si>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</si>
  <si>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</si>
  <si>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</si>
  <si>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</si>
  <si>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</si>
  <si>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</si>
  <si>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</si>
  <si>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</si>
  <si>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</si>
  <si>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</si>
  <si>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</si>
  <si>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</si>
  <si>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</si>
  <si>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</si>
  <si>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</si>
  <si>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</si>
  <si>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</si>
  <si>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</si>
  <si>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</si>
  <si>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</si>
  <si>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</si>
  <si>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</si>
  <si>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</si>
  <si>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</si>
  <si>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</si>
  <si>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</si>
  <si>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</si>
  <si>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</si>
  <si>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</si>
  <si>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</si>
  <si>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</si>
  <si>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</si>
  <si>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</si>
  <si>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</si>
  <si>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</si>
  <si>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</si>
  <si>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</si>
  <si>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</si>
  <si>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</si>
  <si>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</si>
  <si>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</si>
  <si>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</si>
  <si>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</si>
  <si>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</si>
  <si>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</si>
  <si>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</si>
  <si>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</si>
  <si>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</si>
  <si>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</si>
  <si>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</si>
  <si>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</si>
  <si>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</si>
  <si>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</si>
  <si>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</si>
  <si>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</si>
  <si>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</si>
  <si>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</si>
  <si>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</si>
  <si>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</si>
  <si>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</si>
  <si>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</si>
  <si>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</si>
  <si>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</si>
  <si>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</si>
  <si>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</si>
  <si>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</si>
  <si>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</si>
  <si>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</si>
  <si>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</si>
  <si>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</si>
  <si>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</si>
  <si>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</si>
  <si>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</si>
  <si>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</si>
  <si>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</si>
  <si>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</si>
  <si>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</si>
  <si>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</si>
  <si>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</si>
  <si>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</si>
  <si>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</si>
  <si>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</si>
  <si>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</si>
  <si>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</si>
  <si>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</si>
  <si>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</si>
  <si>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</si>
  <si>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</si>
  <si>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</si>
  <si>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</si>
  <si>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</si>
  <si>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</si>
  <si>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</si>
  <si>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</si>
  <si>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</si>
  <si>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</si>
  <si>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</si>
  <si>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</si>
  <si>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</si>
  <si>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</si>
  <si>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</si>
  <si>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</si>
  <si>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</si>
  <si>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</si>
  <si>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</si>
  <si>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</si>
  <si>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</si>
  <si>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</si>
  <si>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</si>
  <si>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</si>
  <si>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</si>
  <si>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</si>
  <si>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</si>
  <si>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</si>
  <si>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</si>
  <si>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</si>
  <si>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</si>
  <si>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</si>
  <si>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</si>
  <si>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</si>
  <si>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</si>
  <si>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</si>
  <si>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</si>
  <si>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</si>
  <si>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</si>
  <si>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</si>
  <si>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</si>
  <si>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</si>
  <si>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</si>
  <si>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</si>
  <si>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</si>
  <si>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</si>
  <si>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</si>
  <si>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</si>
  <si>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</si>
  <si>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</si>
  <si>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</si>
  <si>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</si>
  <si>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</si>
  <si>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</si>
  <si>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</si>
  <si>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</si>
  <si>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</si>
  <si>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</si>
  <si>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</si>
  <si>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</si>
  <si>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</si>
  <si>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</si>
  <si>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</si>
  <si>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</si>
  <si>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</si>
  <si>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</si>
  <si>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</si>
  <si>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</si>
  <si>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</si>
  <si>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</si>
  <si>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</si>
  <si>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</si>
  <si>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</si>
  <si>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</si>
  <si>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</si>
  <si>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</si>
  <si>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</si>
  <si>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</si>
  <si>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</si>
  <si>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</si>
  <si>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</si>
  <si>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</si>
  <si>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</si>
  <si>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</si>
  <si>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</si>
  <si>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</si>
  <si>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</si>
  <si>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</si>
  <si>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</si>
  <si>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</si>
  <si>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</si>
  <si>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</si>
  <si>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</si>
  <si>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</si>
  <si>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</si>
  <si>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</si>
  <si>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</si>
  <si>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</si>
  <si>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</si>
  <si>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</si>
  <si>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</si>
  <si>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</si>
  <si>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</si>
  <si>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</si>
  <si>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</si>
  <si>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</si>
  <si>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</si>
  <si>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</si>
  <si>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</si>
  <si>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</si>
  <si>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</si>
  <si>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</si>
  <si>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</si>
  <si>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</si>
  <si>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</si>
  <si>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</si>
  <si>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</si>
  <si>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</si>
  <si>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</si>
  <si>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</si>
  <si>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</si>
  <si>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</si>
  <si>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</si>
  <si>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</si>
  <si>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</si>
  <si>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</si>
  <si>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</si>
  <si>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</si>
  <si>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</si>
  <si>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</si>
  <si>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</si>
  <si>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</si>
  <si>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</si>
  <si>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</si>
  <si>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</si>
  <si>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</si>
  <si>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</si>
  <si>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</si>
  <si>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</si>
  <si>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</si>
  <si>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</si>
  <si>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</si>
  <si>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</si>
  <si>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</si>
  <si>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</si>
  <si>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</si>
  <si>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</si>
  <si>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</si>
  <si>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</si>
  <si>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</si>
  <si>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</si>
  <si>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</si>
  <si>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</si>
  <si>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</si>
  <si>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</si>
  <si>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</si>
  <si>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</si>
  <si>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</si>
  <si>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</si>
  <si>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</si>
  <si>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</si>
  <si>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</si>
  <si>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</si>
  <si>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</si>
  <si>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</si>
  <si>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</si>
  <si>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</si>
  <si>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</si>
  <si>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</si>
  <si>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</si>
  <si>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</si>
  <si>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</si>
  <si>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</si>
  <si>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</si>
  <si>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</si>
  <si>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</si>
  <si>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</si>
  <si>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</si>
  <si>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</si>
  <si>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</si>
  <si>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</si>
  <si>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</si>
  <si>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</si>
  <si>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</si>
  <si>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</si>
  <si>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</si>
  <si>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</si>
  <si>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</si>
  <si>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</si>
  <si>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</si>
  <si>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</si>
  <si>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</si>
  <si>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</si>
  <si>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</si>
  <si>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</si>
  <si>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</si>
  <si>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</si>
  <si>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</si>
  <si>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</si>
  <si>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</si>
  <si>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</si>
  <si>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</si>
  <si>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</si>
  <si>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</si>
  <si>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</si>
  <si>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</si>
  <si>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</si>
  <si>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</si>
  <si>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</si>
  <si>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</si>
  <si>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</si>
  <si>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</si>
  <si>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</si>
  <si>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</si>
  <si>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</si>
  <si>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</si>
  <si>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</si>
  <si>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</si>
  <si>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</si>
  <si>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</si>
  <si>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</si>
  <si>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</si>
  <si>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</si>
  <si>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</si>
  <si>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</si>
  <si>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</si>
  <si>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</si>
  <si>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</si>
  <si>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</si>
  <si>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</si>
  <si>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</si>
  <si>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</si>
  <si>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</si>
  <si>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</si>
  <si>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</si>
  <si>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</si>
  <si>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</si>
  <si>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</si>
  <si>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</si>
  <si>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</si>
  <si>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</si>
  <si>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</si>
  <si>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</si>
  <si>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</si>
  <si>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</si>
  <si>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</si>
  <si>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</si>
  <si>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</si>
  <si>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</si>
  <si>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</si>
  <si>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</si>
  <si>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</si>
  <si>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</si>
  <si>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</si>
  <si>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</si>
  <si>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</si>
  <si>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</si>
  <si>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</si>
  <si>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</si>
  <si>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</si>
  <si>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</si>
  <si>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</si>
  <si>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</si>
  <si>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</si>
  <si>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</si>
  <si>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</si>
  <si>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</si>
  <si>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</si>
  <si>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</si>
  <si>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</si>
  <si>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</si>
  <si>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</si>
  <si>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</si>
  <si>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</si>
  <si>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</si>
  <si>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</si>
  <si>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</si>
  <si>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</si>
  <si>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</si>
  <si>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</si>
  <si>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</si>
  <si>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</si>
  <si>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</si>
  <si>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</si>
  <si>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</si>
  <si>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</si>
  <si>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</si>
  <si>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</si>
  <si>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</si>
  <si>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</si>
  <si>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</si>
  <si>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</si>
  <si>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</si>
  <si>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</si>
  <si>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</si>
  <si>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</si>
  <si>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</si>
  <si>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</si>
  <si>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</si>
  <si>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</si>
  <si>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</si>
  <si>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</si>
  <si>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</si>
  <si>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</si>
  <si>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</si>
  <si>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</si>
  <si>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</si>
  <si>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</si>
  <si>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</si>
  <si>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</si>
  <si>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</si>
  <si>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</si>
  <si>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</si>
  <si>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</si>
  <si>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</si>
  <si>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</si>
  <si>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</si>
  <si>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</si>
  <si>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</si>
  <si>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</si>
  <si>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</si>
  <si>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</si>
  <si>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</si>
  <si>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</si>
  <si>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</si>
  <si>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</si>
  <si>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</si>
  <si>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</si>
  <si>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</si>
  <si>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</si>
  <si>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</si>
  <si>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</si>
  <si>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</si>
  <si>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</si>
  <si>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</si>
  <si>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</si>
  <si>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</si>
  <si>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</si>
  <si>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</si>
  <si>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</si>
  <si>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</si>
  <si>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</si>
  <si>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</si>
  <si>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</si>
  <si>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</si>
  <si>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</si>
  <si>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</si>
  <si>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</si>
  <si>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</si>
  <si>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</si>
  <si>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</si>
  <si>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</si>
  <si>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</si>
  <si>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</si>
  <si>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</si>
  <si>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</si>
  <si>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</si>
  <si>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</si>
  <si>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</si>
  <si>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</si>
  <si>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</si>
  <si>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</si>
  <si>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</si>
  <si>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</si>
  <si>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</si>
  <si>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</si>
  <si>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</si>
  <si>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</si>
  <si>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</si>
  <si>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</si>
  <si>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</si>
  <si>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</si>
  <si>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</si>
  <si>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</si>
  <si>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</si>
  <si>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</si>
  <si>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</si>
  <si>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</si>
  <si>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</si>
  <si>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</si>
  <si>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</si>
  <si>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</si>
  <si>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</si>
  <si>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</si>
  <si>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</si>
  <si>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</si>
  <si>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</si>
  <si>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</si>
  <si>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</si>
  <si>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</si>
  <si>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</si>
  <si>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</si>
  <si>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</si>
  <si>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</si>
  <si>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</si>
  <si>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</si>
  <si>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</si>
  <si>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</si>
  <si>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</si>
  <si>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</si>
  <si>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</si>
  <si>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</si>
  <si>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</si>
  <si>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</si>
  <si>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</si>
  <si>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</si>
  <si>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</si>
  <si>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</si>
  <si>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</si>
  <si>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</si>
  <si>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</si>
  <si>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</si>
  <si>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</si>
  <si>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</si>
  <si>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</si>
  <si>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</si>
  <si>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</si>
  <si>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</si>
  <si>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</si>
  <si>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</si>
  <si>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</si>
  <si>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</si>
  <si>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</si>
  <si>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</si>
  <si>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</si>
  <si>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</si>
  <si>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</si>
  <si>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</si>
  <si>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</si>
  <si>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</si>
  <si>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</si>
  <si>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</si>
  <si>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</si>
  <si>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</si>
  <si>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</si>
  <si>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</si>
  <si>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</si>
  <si>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</si>
  <si>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</si>
  <si>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</si>
  <si>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</si>
  <si>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</si>
  <si>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</si>
  <si>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</si>
  <si>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</si>
  <si>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</si>
  <si>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</si>
  <si>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</si>
  <si>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</si>
  <si>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</si>
  <si>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</si>
  <si>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</si>
  <si>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</si>
  <si>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</si>
  <si>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</si>
  <si>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</si>
  <si>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</si>
  <si>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</si>
  <si>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</si>
  <si>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</si>
  <si>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</si>
  <si>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</si>
  <si>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</si>
  <si>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</si>
  <si>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</si>
  <si>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</si>
  <si>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</si>
  <si>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</si>
  <si>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</si>
  <si>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</si>
  <si>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</si>
  <si>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</si>
  <si>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</si>
  <si>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</si>
  <si>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</si>
  <si>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</si>
  <si>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</si>
  <si>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</si>
  <si>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</si>
  <si>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</si>
  <si>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</si>
  <si>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</si>
  <si>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</si>
  <si>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</si>
  <si>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</si>
  <si>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</si>
  <si>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</si>
  <si>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</si>
  <si>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</si>
  <si>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</si>
  <si>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</si>
  <si>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</si>
  <si>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</si>
  <si>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</si>
  <si>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</si>
  <si>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</si>
  <si>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</si>
  <si>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</si>
  <si>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</si>
  <si>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</si>
  <si>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</si>
  <si>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</si>
  <si>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</si>
  <si>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</si>
  <si>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</si>
  <si>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</si>
  <si>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</si>
  <si>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</si>
  <si>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</si>
  <si>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</si>
  <si>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</si>
  <si>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</si>
  <si>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</si>
  <si>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</si>
  <si>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</si>
  <si>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</si>
  <si>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</si>
  <si>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</si>
  <si>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</si>
  <si>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</si>
  <si>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</si>
  <si>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</si>
  <si>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</si>
  <si>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</si>
  <si>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</si>
  <si>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</si>
  <si>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</si>
  <si>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</si>
  <si>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</si>
  <si>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</si>
  <si>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</si>
  <si>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</si>
  <si>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</si>
  <si>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</si>
  <si>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</si>
  <si>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</si>
  <si>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</si>
  <si>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</si>
  <si>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</si>
  <si>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</si>
  <si>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</si>
  <si>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</si>
  <si>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</si>
  <si>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</si>
  <si>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</si>
  <si>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</si>
  <si>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</si>
  <si>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</si>
  <si>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</si>
  <si>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</si>
  <si>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</si>
  <si>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</si>
  <si>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</si>
  <si>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</si>
  <si>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</si>
  <si>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</si>
  <si>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</si>
  <si>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</si>
  <si>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</si>
  <si>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</si>
  <si>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</si>
  <si>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</si>
  <si>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</si>
  <si>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</si>
  <si>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</si>
  <si>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</si>
  <si>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</si>
  <si>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</si>
  <si>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</si>
  <si>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</si>
  <si>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</si>
  <si>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</si>
  <si>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</si>
  <si>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</si>
  <si>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</si>
  <si>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</si>
  <si>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</si>
  <si>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</si>
  <si>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</si>
  <si>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</si>
  <si>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</si>
  <si>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</si>
  <si>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</si>
  <si>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</si>
  <si>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</si>
  <si>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</si>
  <si>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</si>
  <si>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</si>
  <si>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</si>
  <si>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</si>
  <si>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</si>
  <si>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</si>
  <si>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</si>
  <si>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</si>
  <si>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</si>
  <si>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</si>
  <si>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</si>
  <si>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</si>
  <si>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</si>
  <si>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</si>
  <si>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</si>
  <si>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</si>
  <si>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</si>
  <si>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</si>
  <si>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</si>
  <si>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</si>
  <si>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</si>
  <si>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</si>
  <si>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</si>
  <si>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</si>
  <si>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</si>
  <si>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</si>
  <si>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</si>
  <si>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</si>
  <si>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</si>
  <si>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</si>
  <si>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</si>
  <si>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</si>
  <si>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</si>
  <si>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</si>
  <si>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</si>
  <si>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</si>
  <si>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</si>
  <si>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</si>
  <si>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</si>
  <si>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</si>
  <si>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</si>
  <si>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</si>
  <si>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</si>
  <si>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</si>
  <si>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</si>
  <si>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</si>
  <si>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</si>
  <si>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</si>
  <si>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</si>
  <si>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</si>
  <si>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</si>
  <si>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</si>
  <si>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</si>
  <si>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</si>
  <si>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</si>
  <si>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</si>
  <si>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</si>
  <si>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</si>
  <si>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</si>
  <si>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</si>
  <si>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</si>
  <si>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</si>
  <si>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</si>
  <si>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</si>
  <si>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</si>
  <si>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</si>
  <si>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</si>
  <si>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</si>
  <si>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</si>
  <si>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</si>
  <si>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</si>
  <si>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</si>
  <si>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</si>
  <si>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</si>
  <si>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</si>
  <si>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</si>
  <si>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</si>
  <si>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</si>
  <si>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</si>
  <si>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</si>
  <si>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</si>
  <si>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</si>
  <si>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</si>
  <si>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</si>
  <si>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</si>
  <si>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</si>
  <si>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</si>
  <si>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</si>
  <si>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</si>
  <si>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</si>
  <si>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</si>
  <si>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</si>
  <si>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</si>
  <si>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</si>
  <si>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</si>
  <si>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</si>
  <si>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</si>
  <si>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</si>
  <si>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</si>
  <si>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</si>
  <si>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</si>
  <si>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</si>
  <si>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</si>
  <si>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</si>
  <si>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</si>
  <si>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</si>
  <si>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</si>
  <si>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</si>
  <si>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</si>
  <si>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</si>
  <si>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</si>
  <si>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</si>
  <si>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</si>
  <si>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</si>
  <si>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</si>
  <si>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</si>
  <si>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</si>
  <si>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</si>
  <si>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</si>
  <si>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</si>
  <si>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</si>
  <si>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</si>
  <si>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</si>
  <si>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</si>
  <si>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</si>
  <si>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</si>
  <si>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</si>
  <si>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</si>
  <si>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</si>
  <si>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</si>
  <si>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</si>
  <si>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</si>
  <si>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</si>
  <si>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</si>
  <si>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</si>
  <si>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</si>
  <si>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</si>
  <si>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</si>
  <si>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</si>
  <si>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</si>
  <si>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</si>
  <si>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</si>
  <si>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</si>
  <si>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</si>
  <si>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</si>
  <si>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</si>
  <si>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</si>
  <si>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</si>
  <si>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</si>
  <si>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</si>
  <si>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</si>
  <si>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</si>
  <si>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</si>
  <si>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</si>
  <si>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</si>
  <si>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</si>
  <si>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</si>
  <si>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</si>
  <si>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</si>
  <si>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</si>
  <si>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</si>
  <si>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</si>
  <si>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</si>
  <si>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</si>
  <si>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</si>
  <si>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</si>
  <si>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</si>
  <si>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</si>
  <si>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</si>
  <si>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</si>
  <si>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</si>
  <si>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</si>
  <si>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</si>
  <si>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</si>
  <si>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</si>
  <si>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</si>
  <si>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</si>
  <si>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</si>
  <si>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</si>
  <si>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</si>
  <si>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</si>
  <si>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</si>
  <si>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</si>
  <si>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</si>
  <si>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</si>
  <si>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</si>
  <si>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</si>
  <si>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</si>
  <si>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</si>
  <si>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</si>
  <si>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</si>
  <si>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</si>
  <si>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</si>
  <si>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</si>
  <si>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</si>
  <si>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</si>
  <si>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</si>
  <si>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</si>
  <si>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</si>
  <si>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</si>
  <si>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</si>
  <si>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</si>
  <si>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</si>
  <si>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</si>
  <si>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</si>
  <si>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</si>
  <si>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</si>
  <si>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</si>
  <si>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</si>
  <si>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</si>
  <si>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</si>
  <si>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</si>
  <si>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</si>
  <si>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</si>
  <si>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</si>
  <si>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</si>
  <si>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</si>
  <si>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</si>
  <si>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</si>
  <si>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</si>
  <si>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</si>
  <si>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</si>
  <si>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</si>
  <si>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</si>
  <si>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</si>
  <si>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</si>
  <si>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</si>
  <si>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</si>
  <si>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</si>
  <si>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</si>
  <si>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</si>
  <si>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</si>
  <si>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</si>
  <si>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</si>
  <si>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</si>
  <si>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</si>
  <si>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</si>
  <si>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</si>
  <si>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</si>
  <si>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</si>
  <si>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</si>
  <si>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</si>
  <si>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</si>
  <si>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</si>
  <si>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</si>
  <si>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</si>
  <si>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</si>
  <si>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</si>
  <si>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</si>
  <si>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</si>
  <si>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</si>
  <si>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</si>
  <si>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</si>
  <si>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</si>
  <si>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</si>
  <si>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</si>
  <si>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</si>
  <si>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</si>
  <si>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</si>
  <si>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</si>
  <si>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</si>
  <si>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</si>
  <si>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</si>
  <si>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</si>
  <si>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</si>
  <si>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</si>
  <si>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</si>
  <si>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</si>
  <si>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</si>
  <si>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</si>
  <si>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</si>
  <si>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</si>
  <si>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</si>
  <si>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</si>
  <si>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</si>
  <si>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</si>
  <si>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</si>
  <si>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</si>
  <si>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</si>
  <si>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</si>
  <si>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</si>
  <si>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</si>
  <si>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</si>
  <si>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</si>
  <si>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</si>
  <si>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</si>
  <si>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</si>
  <si>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</si>
  <si>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</si>
  <si>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</si>
  <si>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</si>
  <si>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</si>
  <si>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</si>
  <si>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</si>
  <si>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</si>
  <si>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</si>
  <si>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</si>
  <si>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</si>
  <si>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</si>
  <si>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</si>
  <si>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</si>
  <si>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</si>
  <si>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</si>
  <si>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</si>
  <si>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</si>
  <si>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</si>
  <si>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</si>
  <si>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</si>
  <si>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</si>
  <si>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</si>
  <si>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</si>
  <si>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</si>
  <si>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</si>
  <si>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</si>
  <si>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</si>
  <si>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</si>
  <si>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</si>
  <si>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</si>
  <si>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</si>
  <si>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</si>
  <si>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</si>
  <si>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</si>
  <si>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</si>
  <si>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</si>
  <si>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</si>
  <si>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</si>
  <si>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</si>
  <si>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</si>
  <si>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</si>
  <si>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</si>
  <si>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</si>
  <si>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</si>
  <si>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</si>
  <si>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</si>
  <si>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</si>
  <si>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</si>
  <si>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</si>
  <si>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</si>
  <si>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</si>
  <si>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</si>
  <si>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</si>
  <si>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</si>
  <si>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</si>
  <si>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</si>
  <si>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</si>
  <si>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</si>
  <si>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</si>
  <si>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</si>
  <si>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</si>
  <si>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</si>
  <si>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</si>
  <si>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</si>
  <si>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</si>
  <si>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</si>
  <si>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</si>
  <si>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</si>
  <si>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</si>
  <si>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</si>
  <si>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</si>
  <si>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</si>
  <si>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</si>
  <si>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</si>
  <si>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</si>
  <si>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</si>
  <si>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</si>
  <si>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</si>
  <si>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</si>
  <si>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</si>
  <si>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</si>
  <si>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</si>
  <si>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</si>
  <si>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</si>
  <si>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</si>
  <si>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</si>
  <si>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</si>
  <si>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</si>
  <si>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</si>
  <si>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</si>
  <si>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</si>
  <si>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</si>
  <si>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</si>
  <si>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</si>
  <si>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</si>
  <si>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</si>
  <si>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</si>
  <si>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</si>
  <si>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</si>
  <si>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</si>
  <si>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</si>
  <si>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</si>
  <si>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</si>
  <si>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</si>
  <si>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</si>
  <si>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</si>
  <si>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</si>
  <si>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</si>
  <si>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</si>
  <si>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</si>
  <si>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</si>
  <si>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</si>
  <si>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</si>
  <si>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</si>
  <si>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</si>
  <si>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</si>
  <si>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</si>
  <si>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</si>
  <si>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</si>
  <si>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</si>
  <si>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</si>
  <si>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</si>
  <si>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</si>
  <si>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</si>
  <si>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</si>
  <si>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</si>
  <si>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</si>
  <si>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</si>
  <si>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</si>
  <si>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</si>
  <si>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</si>
  <si>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</si>
  <si>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</si>
  <si>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</si>
  <si>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</si>
  <si>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</si>
  <si>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</si>
  <si>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</si>
  <si>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</si>
  <si>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</si>
  <si>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</si>
  <si>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</si>
  <si>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</si>
  <si>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</si>
  <si>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</si>
  <si>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</si>
  <si>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</si>
  <si>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</si>
  <si>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</si>
  <si>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</si>
  <si>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</si>
  <si>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</si>
  <si>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</si>
  <si>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</si>
  <si>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</si>
  <si>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</si>
  <si>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</si>
  <si>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</si>
  <si>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</si>
  <si>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</si>
  <si>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</si>
  <si>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</si>
  <si>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</si>
  <si>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</si>
  <si>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</si>
  <si>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</si>
  <si>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</si>
  <si>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</si>
  <si>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</si>
  <si>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</si>
  <si>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</si>
  <si>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</si>
  <si>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</si>
  <si>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</si>
  <si>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</si>
  <si>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</si>
  <si>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</si>
  <si>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</si>
  <si>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</si>
  <si>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</si>
  <si>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</si>
  <si>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</si>
  <si>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</si>
  <si>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</si>
  <si>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</si>
  <si>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</si>
  <si>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</si>
  <si>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</si>
  <si>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</si>
  <si>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</si>
  <si>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</si>
  <si>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</si>
  <si>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</si>
  <si>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</si>
  <si>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</si>
  <si>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</si>
  <si>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</si>
  <si>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</si>
  <si>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</si>
  <si>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</si>
  <si>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</si>
  <si>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</si>
  <si>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</si>
  <si>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</si>
  <si>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</si>
  <si>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</si>
  <si>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</si>
  <si>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</si>
  <si>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</si>
  <si>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</si>
  <si>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</si>
  <si>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</si>
  <si>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</si>
  <si>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</si>
  <si>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</si>
  <si>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</si>
  <si>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</si>
  <si>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</si>
  <si>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</si>
  <si>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</si>
  <si>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</si>
  <si>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</si>
  <si>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</si>
  <si>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</si>
  <si>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</si>
  <si>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</si>
  <si>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</si>
  <si>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</si>
  <si>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</si>
  <si>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</si>
  <si>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</si>
  <si>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</si>
  <si>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</si>
  <si>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</si>
  <si>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</si>
  <si>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</si>
  <si>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</si>
  <si>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</si>
  <si>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</si>
  <si>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</si>
  <si>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</si>
  <si>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</si>
  <si>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</si>
  <si>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</si>
  <si>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</si>
  <si>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</si>
  <si>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</si>
  <si>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</si>
  <si>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</si>
  <si>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</si>
  <si>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</si>
  <si>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</si>
  <si>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</si>
  <si>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</si>
  <si>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</si>
  <si>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</si>
  <si>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</si>
  <si>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</si>
  <si>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</si>
  <si>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</si>
  <si>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</si>
  <si>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</si>
  <si>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</si>
  <si>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</si>
  <si>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</si>
  <si>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</si>
  <si>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</si>
  <si>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</si>
  <si>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</si>
  <si>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</si>
  <si>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</si>
  <si>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</si>
  <si>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</si>
  <si>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</si>
  <si>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</si>
  <si>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</si>
  <si>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</si>
  <si>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</si>
  <si>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</si>
  <si>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</si>
  <si>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</si>
  <si>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</si>
  <si>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</si>
  <si>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</si>
  <si>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</si>
  <si>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</si>
  <si>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</si>
  <si>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</si>
  <si>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</si>
  <si>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</si>
  <si>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</si>
  <si>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</si>
  <si>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</si>
  <si>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</si>
  <si>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</si>
  <si>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</si>
  <si>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</si>
  <si>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</si>
  <si>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</si>
  <si>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</si>
  <si>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</si>
  <si>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</si>
  <si>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</si>
  <si>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</si>
  <si>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</si>
  <si>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</si>
  <si>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</si>
  <si>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</si>
  <si>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</si>
  <si>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</si>
  <si>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</si>
  <si>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</si>
  <si>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</si>
  <si>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</si>
  <si>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</si>
  <si>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</si>
  <si>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</si>
  <si>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</si>
  <si>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</si>
  <si>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</si>
  <si>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</si>
  <si>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</si>
  <si>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</si>
  <si>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</si>
  <si>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</si>
  <si>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</si>
  <si>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</si>
  <si>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</si>
  <si>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</si>
  <si>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</si>
  <si>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</si>
  <si>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</si>
  <si>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</si>
  <si>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</si>
  <si>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</si>
  <si>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</si>
  <si>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</si>
  <si>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</si>
  <si>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</si>
  <si>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</si>
  <si>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</si>
  <si>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</si>
  <si>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</si>
  <si>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</si>
  <si>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</si>
  <si>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</si>
  <si>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</si>
  <si>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</si>
  <si>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</si>
  <si>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</si>
  <si>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</si>
  <si>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</si>
  <si>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</si>
  <si>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</si>
  <si>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</si>
  <si>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</si>
  <si>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</si>
  <si>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</si>
  <si>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</si>
  <si>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</si>
  <si>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</si>
  <si>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</si>
  <si>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</si>
  <si>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</si>
  <si>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</si>
  <si>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</si>
  <si>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</si>
  <si>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</si>
  <si>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</si>
  <si>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</si>
  <si>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</si>
  <si>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</si>
  <si>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</si>
  <si>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</si>
  <si>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</si>
  <si>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</si>
  <si>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</si>
  <si>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</si>
  <si>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</si>
  <si>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</si>
  <si>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</si>
  <si>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</si>
  <si>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</si>
  <si>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</si>
  <si>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</si>
  <si>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</si>
  <si>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</si>
  <si>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</si>
  <si>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</si>
  <si>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</si>
  <si>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</si>
  <si>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</si>
  <si>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</si>
  <si>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</si>
  <si>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</si>
  <si>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</si>
  <si>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</si>
  <si>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</si>
  <si>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</si>
  <si>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</si>
  <si>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</si>
  <si>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</si>
  <si>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</si>
  <si>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</si>
  <si>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</si>
  <si>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</si>
  <si>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</si>
  <si>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</si>
  <si>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</si>
  <si>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</si>
  <si>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</si>
  <si>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</si>
  <si>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</si>
  <si>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</si>
  <si>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</si>
  <si>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</si>
  <si>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</si>
  <si>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</si>
  <si>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</si>
  <si>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</si>
  <si>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</si>
  <si>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</si>
  <si>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</si>
  <si>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</si>
  <si>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</si>
  <si>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</si>
  <si>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</si>
  <si>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</si>
  <si>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</si>
  <si>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</si>
  <si>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</si>
  <si>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</si>
  <si>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</si>
  <si>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</si>
  <si>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</si>
  <si>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</si>
  <si>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</si>
  <si>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</si>
  <si>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</si>
  <si>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</si>
  <si>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</si>
  <si>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</si>
  <si>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</si>
  <si>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</si>
  <si>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</si>
  <si>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</si>
  <si>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</si>
  <si>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</si>
  <si>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</si>
  <si>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</si>
  <si>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</si>
  <si>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</si>
  <si>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</si>
  <si>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</si>
  <si>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</si>
  <si>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</si>
  <si>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</si>
  <si>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</si>
  <si>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</si>
  <si>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</si>
  <si>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</si>
  <si>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</si>
  <si>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</si>
  <si>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</si>
  <si>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</si>
  <si>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</si>
  <si>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</si>
  <si>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</si>
  <si>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</si>
  <si>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</si>
  <si>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</si>
  <si>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</si>
  <si>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</si>
  <si>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</si>
  <si>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</si>
  <si>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</si>
  <si>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</si>
  <si>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</si>
  <si>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</si>
  <si>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</si>
  <si>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</si>
  <si>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</si>
  <si>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</si>
  <si>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</si>
  <si>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</si>
  <si>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</si>
  <si>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</si>
  <si>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</si>
  <si>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</si>
  <si>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</si>
  <si>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</si>
  <si>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</si>
  <si>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</si>
  <si>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</si>
  <si>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</si>
  <si>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</si>
  <si>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</si>
  <si>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</si>
  <si>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</si>
  <si>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</si>
  <si>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</si>
  <si>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</si>
  <si>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</si>
  <si>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</si>
  <si>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</si>
  <si>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</si>
  <si>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</si>
  <si>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</si>
  <si>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</si>
  <si>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</si>
  <si>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</si>
  <si>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</si>
  <si>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</si>
  <si>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</si>
  <si>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</si>
  <si>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</si>
  <si>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</si>
  <si>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</si>
  <si>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</si>
  <si>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</si>
  <si>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</si>
  <si>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</si>
  <si>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</si>
  <si>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</si>
  <si>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</si>
  <si>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</si>
  <si>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</si>
  <si>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</si>
  <si>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</si>
  <si>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</si>
  <si>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</si>
  <si>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</si>
  <si>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</si>
  <si>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</si>
  <si>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</si>
  <si>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</si>
  <si>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</si>
  <si>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</si>
  <si>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</si>
  <si>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</si>
  <si>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</si>
  <si>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</si>
  <si>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</si>
  <si>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</si>
  <si>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</si>
  <si>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</si>
  <si>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</si>
  <si>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</si>
  <si>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</si>
  <si>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</si>
  <si>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</si>
  <si>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</si>
  <si>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</si>
  <si>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</si>
  <si>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</si>
  <si>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</si>
  <si>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</si>
  <si>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</si>
  <si>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</si>
  <si>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</si>
  <si>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</si>
  <si>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</si>
  <si>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</si>
  <si>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</si>
  <si>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</si>
  <si>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</si>
  <si>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</si>
  <si>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</si>
  <si>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</si>
  <si>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</si>
  <si>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</si>
  <si>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</si>
  <si>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</si>
  <si>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</si>
  <si>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</si>
  <si>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</si>
  <si>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</si>
  <si>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</si>
  <si>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</si>
  <si>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</si>
  <si>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</si>
  <si>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</si>
  <si>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</si>
  <si>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</si>
  <si>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</si>
  <si>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</si>
  <si>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</si>
  <si>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</si>
  <si>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</si>
  <si>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</si>
  <si>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</si>
  <si>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</si>
  <si>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</si>
  <si>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</si>
  <si>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</si>
  <si>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</si>
  <si>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</si>
  <si>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</si>
  <si>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</si>
  <si>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</si>
  <si>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</si>
  <si>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</si>
  <si>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</si>
  <si>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</si>
  <si>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</si>
  <si>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</si>
  <si>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</si>
  <si>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</si>
  <si>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</si>
  <si>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</si>
  <si>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</si>
  <si>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</si>
  <si>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</si>
  <si>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</si>
  <si>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</si>
  <si>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</si>
  <si>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</si>
  <si>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</si>
  <si>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</si>
  <si>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</si>
  <si>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</si>
  <si>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</si>
  <si>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</si>
  <si>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</si>
  <si>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</si>
  <si>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</si>
  <si>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</si>
  <si>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</si>
  <si>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</si>
  <si>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</si>
  <si>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</si>
  <si>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</si>
  <si>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</si>
  <si>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</si>
  <si>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</si>
  <si>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</si>
  <si>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</si>
  <si>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</si>
  <si>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</si>
  <si>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</si>
  <si>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</si>
  <si>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</si>
  <si>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</si>
  <si>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</si>
  <si>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</si>
  <si>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</si>
  <si>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</si>
  <si>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</si>
  <si>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</si>
  <si>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</si>
  <si>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</si>
  <si>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</si>
  <si>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</si>
  <si>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</si>
  <si>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</si>
  <si>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</si>
  <si>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</si>
  <si>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</si>
  <si>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</si>
  <si>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</si>
  <si>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</si>
  <si>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</si>
  <si>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</si>
  <si>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</si>
  <si>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</si>
  <si>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</si>
  <si>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</si>
  <si>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</si>
  <si>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</si>
  <si>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</si>
  <si>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</si>
  <si>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</si>
  <si>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</si>
  <si>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</si>
  <si>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</si>
  <si>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</si>
  <si>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</si>
  <si>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</si>
  <si>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</si>
  <si>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</si>
  <si>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</si>
  <si>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</si>
  <si>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</si>
  <si>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</si>
  <si>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</si>
  <si>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</si>
  <si>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</si>
  <si>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</si>
  <si>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</si>
  <si>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</si>
  <si>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</si>
  <si>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</si>
  <si>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</si>
  <si>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</si>
  <si>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</si>
  <si>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</si>
  <si>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</si>
  <si>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</si>
  <si>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</si>
  <si>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</si>
  <si>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</si>
  <si>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</si>
  <si>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</si>
  <si>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</si>
  <si>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</si>
  <si>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</si>
  <si>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</si>
  <si>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</si>
  <si>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</si>
  <si>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</si>
  <si>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</si>
  <si>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</si>
  <si>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</si>
  <si>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</si>
  <si>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</si>
  <si>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</si>
  <si>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</si>
  <si>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</si>
  <si>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</si>
  <si>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</si>
  <si>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</si>
  <si>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</si>
  <si>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</si>
  <si>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</si>
  <si>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</si>
  <si>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</si>
  <si>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</si>
  <si>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</si>
  <si>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</si>
  <si>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</si>
  <si>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</si>
  <si>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</si>
  <si>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</si>
  <si>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</si>
  <si>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</si>
  <si>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</si>
  <si>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</si>
  <si>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</si>
  <si>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</si>
  <si>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</si>
  <si>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</si>
  <si>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</si>
  <si>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</si>
  <si>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</si>
  <si>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</si>
  <si>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</si>
  <si>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</si>
  <si>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</si>
  <si>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</si>
  <si>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</si>
  <si>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</si>
  <si>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</si>
  <si>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</si>
  <si>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</si>
  <si>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</si>
  <si>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</si>
  <si>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</si>
  <si>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</si>
  <si>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</si>
  <si>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</si>
  <si>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</si>
  <si>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</si>
  <si>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</si>
  <si>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</si>
  <si>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</si>
  <si>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</si>
  <si>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</si>
  <si>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</si>
  <si>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</si>
  <si>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</si>
  <si>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</si>
  <si>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</si>
  <si>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</si>
  <si>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</si>
  <si>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</si>
  <si>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</si>
  <si>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</si>
  <si>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</si>
  <si>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</si>
  <si>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</si>
  <si>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</si>
  <si>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</si>
  <si>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</si>
  <si>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</si>
  <si>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</si>
  <si>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</si>
  <si>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</si>
  <si>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</si>
  <si>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</si>
  <si>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</si>
  <si>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</si>
  <si>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</si>
  <si>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</si>
  <si>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</si>
  <si>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</si>
  <si>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</si>
  <si>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</si>
  <si>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</si>
  <si>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</si>
  <si>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</si>
  <si>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</si>
  <si>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</si>
  <si>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</si>
  <si>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</si>
  <si>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</si>
  <si>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</si>
  <si>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</si>
  <si>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</si>
  <si>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</si>
  <si>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</si>
  <si>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</si>
  <si>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</si>
  <si>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</si>
  <si>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</si>
  <si>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</si>
  <si>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</si>
  <si>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</si>
  <si>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</si>
  <si>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</si>
  <si>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</si>
  <si>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</si>
  <si>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</si>
  <si>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</si>
  <si>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</si>
  <si>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</si>
  <si>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</si>
  <si>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</si>
  <si>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</si>
  <si>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</si>
  <si>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</si>
  <si>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</si>
  <si>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</si>
  <si>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</si>
  <si>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</si>
  <si>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</si>
  <si>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</si>
  <si>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</si>
  <si>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</si>
  <si>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</si>
  <si>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</si>
  <si>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</si>
  <si>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</si>
  <si>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</si>
  <si>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</si>
  <si>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</si>
  <si>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</si>
  <si>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</si>
  <si>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</si>
  <si>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</si>
  <si>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</si>
  <si>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</si>
  <si>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</si>
  <si>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</si>
  <si>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</si>
  <si>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</si>
  <si>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</si>
  <si>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</si>
  <si>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</si>
  <si>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</si>
  <si>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</si>
  <si>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</si>
  <si>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</si>
  <si>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</si>
  <si>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</si>
  <si>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</si>
  <si>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</si>
  <si>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</si>
  <si>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</si>
  <si>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</si>
  <si>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</si>
  <si>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</si>
  <si>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</si>
  <si>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</si>
  <si>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</si>
  <si>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</si>
  <si>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</si>
  <si>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</si>
  <si>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</si>
  <si>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</si>
  <si>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</si>
  <si>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</si>
  <si>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</si>
  <si>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</si>
  <si>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</si>
  <si>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</si>
  <si>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</si>
  <si>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</si>
  <si>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</si>
  <si>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</si>
  <si>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</si>
  <si>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</si>
  <si>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</si>
  <si>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</si>
  <si>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</si>
  <si>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</si>
  <si>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</si>
  <si>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</si>
  <si>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</si>
  <si>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</si>
  <si>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</si>
  <si>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</si>
  <si>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</si>
  <si>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</si>
  <si>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</si>
  <si>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</si>
  <si>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</si>
  <si>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</si>
  <si>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</si>
  <si>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</si>
  <si>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</si>
  <si>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</si>
  <si>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</si>
  <si>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</si>
  <si>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</si>
  <si>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</si>
  <si>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</si>
  <si>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</si>
  <si>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</si>
  <si>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</si>
  <si>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</si>
  <si>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</si>
  <si>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</si>
  <si>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</si>
  <si>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</si>
  <si>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</si>
  <si>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</si>
  <si>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</si>
  <si>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</si>
  <si>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</si>
  <si>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</si>
  <si>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</si>
  <si>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</si>
  <si>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</si>
  <si>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</si>
  <si>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</si>
  <si>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</si>
  <si>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</si>
  <si>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</si>
  <si>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</si>
  <si>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</si>
  <si>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</si>
  <si>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</si>
  <si>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</si>
  <si>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</si>
  <si>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</si>
  <si>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</si>
  <si>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</si>
  <si>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</si>
  <si>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</si>
  <si>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</si>
  <si>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</si>
  <si>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</si>
  <si>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</si>
  <si>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</si>
  <si>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</si>
  <si>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</si>
  <si>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</si>
  <si>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</si>
  <si>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</si>
  <si>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</si>
  <si>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</si>
  <si>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</si>
  <si>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</si>
  <si>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</si>
  <si>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</si>
  <si>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</si>
  <si>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</si>
  <si>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</si>
  <si>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</si>
  <si>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</si>
  <si>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</si>
  <si>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</si>
  <si>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</si>
  <si>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</si>
  <si>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</si>
  <si>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</si>
  <si>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</si>
  <si>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</si>
  <si>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</si>
  <si>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</si>
  <si>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</si>
  <si>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</si>
  <si>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</si>
  <si>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</si>
  <si>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</si>
  <si>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</si>
  <si>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</si>
  <si>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</si>
  <si>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</si>
  <si>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</si>
  <si>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</si>
  <si>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</si>
  <si>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</si>
  <si>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</si>
  <si>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</si>
  <si>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</si>
  <si>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</si>
  <si>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</si>
  <si>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</si>
  <si>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</si>
  <si>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</si>
  <si>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</si>
  <si>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</si>
  <si>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</si>
  <si>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</si>
  <si>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</si>
  <si>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</si>
  <si>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</si>
  <si>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</si>
  <si>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</si>
  <si>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</si>
  <si>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</si>
  <si>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</si>
  <si>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</si>
  <si>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</si>
  <si>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</si>
  <si>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</si>
  <si>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</si>
  <si>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</si>
  <si>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</si>
  <si>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</si>
  <si>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</si>
  <si>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</si>
  <si>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</si>
  <si>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</si>
  <si>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</si>
  <si>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</si>
  <si>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</si>
  <si>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</si>
  <si>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</si>
  <si>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</si>
  <si>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</si>
  <si>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</si>
  <si>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</si>
  <si>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</si>
  <si>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</si>
  <si>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</si>
  <si>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</si>
  <si>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</si>
  <si>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</si>
  <si>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</si>
  <si>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</si>
  <si>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</si>
  <si>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</si>
  <si>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</si>
  <si>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</si>
  <si>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</si>
  <si>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</si>
  <si>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</si>
  <si>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</si>
  <si>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</si>
  <si>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</si>
  <si>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</si>
  <si>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</si>
  <si>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</si>
  <si>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</si>
  <si>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</si>
  <si>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</si>
  <si>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</si>
  <si>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</si>
  <si>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</si>
  <si>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</si>
  <si>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</si>
  <si>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</si>
  <si>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</si>
  <si>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</si>
  <si>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</si>
  <si>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</si>
  <si>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</si>
  <si>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</si>
  <si>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</si>
  <si>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</si>
  <si>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</si>
  <si>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</si>
  <si>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</si>
  <si>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</si>
  <si>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</si>
  <si>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</si>
  <si>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</si>
  <si>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</si>
  <si>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</si>
  <si>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</si>
  <si>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</si>
  <si>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</si>
  <si>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</si>
  <si>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</si>
  <si>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</si>
  <si>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</si>
  <si>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</si>
  <si>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</si>
  <si>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</si>
  <si>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</si>
  <si>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</si>
  <si>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</si>
  <si>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</si>
  <si>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</si>
  <si>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</si>
  <si>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</si>
  <si>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</si>
  <si>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</si>
  <si>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</si>
  <si>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</si>
  <si>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</si>
  <si>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</si>
  <si>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</si>
  <si>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</si>
  <si>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</si>
  <si>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</si>
  <si>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</si>
  <si>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</si>
  <si>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</si>
  <si>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</si>
  <si>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</si>
  <si>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</si>
  <si>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</si>
  <si>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</si>
  <si>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</si>
  <si>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</si>
  <si>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</si>
  <si>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</si>
  <si>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</si>
  <si>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</si>
  <si>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</si>
  <si>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</si>
  <si>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</si>
  <si>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</si>
  <si>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</si>
  <si>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</si>
  <si>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</si>
  <si>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</si>
  <si>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</si>
  <si>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</si>
  <si>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</si>
  <si>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</si>
  <si>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</si>
  <si>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</si>
  <si>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</si>
  <si>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</si>
  <si>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</si>
  <si>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</si>
  <si>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</si>
  <si>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</si>
  <si>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</si>
  <si>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</si>
  <si>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</si>
  <si>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</si>
  <si>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</si>
  <si>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</si>
  <si>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</si>
  <si>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</si>
  <si>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</si>
  <si>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</si>
  <si>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</si>
  <si>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</si>
  <si>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</si>
  <si>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</si>
  <si>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</si>
  <si>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</si>
  <si>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</si>
  <si>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</si>
  <si>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</si>
  <si>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</si>
  <si>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</si>
  <si>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</si>
  <si>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</si>
  <si>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</si>
  <si>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</si>
  <si>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</si>
  <si>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</si>
  <si>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</si>
  <si>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</si>
  <si>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</si>
  <si>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</si>
  <si>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</si>
  <si>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</si>
  <si>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</si>
  <si>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</si>
  <si>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</si>
  <si>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</si>
  <si>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</si>
  <si>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</si>
  <si>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</si>
  <si>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</si>
  <si>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</si>
  <si>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</si>
  <si>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</si>
  <si>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</si>
  <si>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</si>
  <si>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</si>
  <si>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</si>
  <si>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</si>
  <si>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</si>
  <si>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</si>
  <si>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</si>
  <si>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</si>
  <si>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</si>
  <si>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</si>
  <si>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</si>
  <si>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</si>
  <si>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</si>
  <si>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</si>
  <si>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</si>
  <si>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</si>
  <si>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</si>
  <si>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</si>
  <si>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</si>
  <si>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</si>
  <si>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</si>
  <si>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</si>
  <si>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</si>
  <si>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</si>
  <si>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</si>
  <si>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</si>
  <si>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</si>
  <si>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</si>
  <si>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</si>
  <si>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</si>
  <si>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</si>
  <si>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</si>
  <si>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</si>
  <si>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</si>
  <si>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</si>
  <si>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</si>
  <si>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</si>
  <si>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</si>
  <si>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</si>
  <si>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</si>
  <si>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</si>
  <si>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</si>
  <si>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</si>
  <si>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</si>
  <si>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</si>
  <si>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</si>
  <si>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</si>
  <si>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</si>
  <si>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</si>
  <si>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</si>
  <si>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</si>
  <si>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</si>
  <si>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</si>
  <si>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</si>
  <si>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</si>
  <si>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</si>
  <si>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</si>
  <si>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</si>
  <si>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</si>
  <si>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</si>
  <si>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</si>
  <si>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</si>
  <si>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</si>
  <si>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</si>
  <si>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</si>
  <si>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</si>
  <si>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</si>
  <si>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</si>
  <si>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</si>
  <si>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</si>
  <si>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</si>
  <si>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</si>
  <si>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</si>
  <si>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</si>
  <si>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</si>
  <si>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</si>
  <si>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</si>
  <si>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</si>
  <si>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</si>
  <si>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</si>
  <si>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</si>
  <si>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</si>
  <si>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</si>
  <si>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</si>
  <si>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</si>
  <si>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</si>
  <si>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</si>
  <si>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</si>
  <si>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</si>
  <si>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</si>
  <si>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</si>
  <si>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</si>
  <si>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</si>
  <si>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</si>
  <si>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</si>
  <si>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</si>
  <si>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</si>
  <si>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</si>
  <si>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</si>
  <si>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</si>
  <si>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</si>
  <si>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</si>
  <si>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</si>
  <si>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</si>
  <si>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</si>
  <si>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</si>
  <si>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</si>
  <si>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</si>
  <si>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</si>
  <si>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</si>
  <si>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</si>
  <si>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</si>
  <si>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</si>
  <si>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</si>
  <si>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</si>
  <si>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</si>
  <si>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</si>
  <si>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</si>
  <si>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</si>
  <si>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</si>
  <si>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</si>
  <si>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</si>
  <si>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</si>
  <si>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</si>
  <si>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</si>
  <si>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</si>
  <si>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</si>
  <si>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</si>
  <si>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</si>
  <si>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</si>
  <si>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</si>
  <si>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</si>
  <si>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</si>
  <si>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</si>
  <si>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</si>
  <si>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</si>
  <si>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</si>
  <si>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</si>
  <si>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</si>
  <si>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</si>
  <si>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</si>
  <si>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</si>
  <si>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</si>
  <si>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</si>
  <si>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</si>
  <si>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</si>
  <si>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</si>
  <si>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</si>
  <si>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</si>
  <si>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</si>
  <si>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</si>
  <si>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</si>
  <si>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</si>
  <si>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</si>
  <si>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</si>
  <si>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</si>
  <si>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</si>
  <si>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</si>
  <si>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</si>
  <si>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</si>
  <si>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</si>
  <si>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</si>
  <si>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</si>
  <si>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</si>
  <si>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</si>
  <si>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</si>
  <si>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</si>
  <si>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</si>
  <si>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</si>
  <si>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</si>
  <si>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</si>
  <si>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</si>
  <si>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</si>
  <si>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</si>
  <si>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</si>
  <si>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</si>
  <si>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</si>
  <si>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</si>
  <si>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</si>
  <si>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</si>
  <si>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</si>
  <si>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</si>
  <si>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</si>
  <si>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</si>
  <si>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</si>
  <si>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</si>
  <si>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</si>
  <si>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</si>
  <si>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</si>
  <si>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</si>
  <si>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</si>
  <si>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</si>
  <si>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</si>
  <si>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</si>
  <si>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</si>
  <si>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</si>
  <si>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</si>
  <si>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</si>
  <si>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</si>
  <si>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</si>
  <si>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</si>
  <si>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</si>
  <si>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</si>
  <si>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</si>
  <si>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</si>
  <si>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</si>
  <si>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</si>
  <si>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</si>
  <si>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</si>
  <si>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</si>
  <si>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</si>
  <si>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</si>
  <si>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</si>
  <si>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</si>
  <si>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</si>
  <si>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</si>
  <si>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</si>
  <si>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</si>
  <si>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</si>
  <si>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</si>
  <si>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</si>
  <si>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</si>
  <si>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</si>
  <si>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</si>
  <si>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</si>
  <si>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</si>
  <si>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</si>
  <si>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</si>
  <si>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</si>
  <si>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</si>
  <si>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</si>
  <si>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</si>
  <si>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</si>
  <si>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</si>
  <si>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</si>
  <si>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</si>
  <si>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</si>
  <si>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</si>
  <si>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</si>
  <si>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</si>
  <si>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</si>
  <si>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</si>
  <si>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</si>
  <si>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</si>
  <si>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</si>
  <si>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</si>
  <si>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</si>
  <si>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</si>
  <si>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</si>
  <si>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</si>
  <si>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</si>
  <si>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</si>
  <si>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</si>
  <si>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</si>
  <si>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</si>
  <si>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</si>
  <si>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</si>
  <si>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</si>
  <si>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</si>
  <si>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</si>
  <si>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</si>
  <si>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</si>
  <si>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</si>
  <si>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</si>
  <si>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</si>
  <si>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</si>
  <si>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</si>
  <si>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</si>
  <si>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</si>
  <si>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</si>
  <si>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</si>
  <si>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</si>
  <si>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</si>
  <si>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</si>
  <si>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</si>
  <si>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</si>
  <si>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</si>
  <si>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</si>
  <si>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</si>
  <si>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</si>
  <si>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</si>
  <si>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</si>
  <si>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</si>
  <si>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</si>
  <si>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</si>
  <si>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</si>
  <si>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</si>
  <si>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</si>
  <si>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</si>
  <si>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</si>
  <si>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</si>
  <si>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</si>
  <si>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</si>
  <si>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</si>
  <si>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</si>
  <si>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</si>
  <si>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</si>
  <si>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</si>
  <si>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</si>
  <si>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</si>
  <si>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</si>
  <si>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</si>
  <si>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</si>
  <si>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</si>
  <si>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</si>
  <si>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</si>
  <si>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</si>
  <si>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</si>
  <si>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</si>
  <si>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</si>
  <si>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</si>
  <si>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</si>
  <si>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</si>
  <si>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</si>
  <si>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</si>
  <si>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</si>
  <si>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</si>
  <si>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</si>
  <si>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</si>
  <si>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</si>
  <si>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</si>
  <si>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</si>
  <si>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</si>
  <si>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</si>
  <si>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</si>
  <si>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</si>
  <si>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</si>
  <si>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</si>
  <si>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</si>
  <si>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</si>
  <si>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</si>
  <si>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</si>
  <si>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</si>
  <si>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</si>
  <si>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</si>
  <si>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</si>
  <si>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</si>
  <si>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</si>
  <si>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</si>
  <si>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</si>
  <si>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</si>
  <si>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</si>
  <si>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</si>
  <si>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</si>
  <si>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</si>
  <si>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</si>
  <si>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</si>
  <si>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</si>
  <si>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</si>
  <si>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</si>
  <si>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</si>
  <si>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</si>
  <si>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</si>
  <si>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</si>
  <si>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</si>
  <si>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</si>
  <si>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</si>
  <si>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</si>
  <si>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</si>
  <si>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</si>
  <si>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</si>
  <si>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</si>
  <si>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</si>
  <si>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</si>
  <si>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</si>
  <si>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</si>
  <si>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</si>
  <si>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</si>
  <si>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</si>
  <si>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</si>
  <si>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</si>
  <si>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</si>
  <si>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</si>
  <si>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</si>
  <si>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</si>
  <si>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</si>
  <si>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</si>
  <si>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</si>
  <si>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</si>
  <si>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</si>
  <si>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</si>
  <si>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</si>
  <si>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</si>
  <si>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</si>
  <si>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</si>
  <si>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</si>
  <si>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</si>
  <si>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</si>
  <si>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</si>
  <si>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</si>
  <si>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</si>
  <si>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</si>
  <si>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</si>
  <si>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</si>
  <si>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</si>
  <si>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</si>
  <si>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</si>
  <si>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</si>
  <si>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</si>
  <si>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</si>
  <si>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</si>
  <si>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</si>
  <si>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</si>
  <si>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</si>
  <si>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</si>
  <si>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</si>
  <si>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</si>
  <si>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</si>
  <si>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</si>
  <si>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</si>
  <si>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</si>
  <si>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</si>
  <si>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</si>
  <si>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</si>
  <si>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</si>
  <si>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</si>
  <si>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</si>
  <si>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</si>
  <si>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</si>
  <si>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</si>
  <si>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</si>
  <si>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</si>
  <si>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</si>
  <si>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</si>
  <si>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</si>
  <si>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</si>
  <si>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</si>
  <si>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</si>
  <si>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</si>
  <si>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</si>
  <si>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</si>
  <si>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</si>
  <si>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</si>
  <si>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</si>
  <si>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</si>
  <si>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</si>
  <si>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</si>
  <si>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</si>
  <si>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</si>
  <si>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</si>
  <si>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</si>
  <si>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</si>
  <si>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</si>
  <si>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</si>
  <si>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</si>
  <si>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</si>
  <si>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</si>
  <si>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</si>
  <si>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</si>
  <si>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</si>
  <si>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</si>
  <si>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</si>
  <si>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</si>
  <si>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</si>
  <si>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</si>
  <si>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</si>
  <si>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</si>
  <si>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</si>
  <si>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</si>
  <si>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</si>
  <si>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</si>
  <si>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</si>
  <si>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</si>
  <si>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</si>
  <si>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</si>
  <si>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</si>
  <si>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</si>
  <si>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</si>
  <si>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</si>
  <si>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</si>
  <si>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</si>
  <si>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</si>
  <si>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</si>
  <si>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</si>
  <si>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</si>
  <si>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</si>
  <si>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</si>
  <si>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</si>
  <si>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</si>
  <si>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</si>
  <si>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</si>
  <si>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</si>
  <si>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</si>
  <si>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</si>
  <si>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</si>
  <si>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</si>
  <si>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</si>
  <si>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</si>
  <si>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</si>
  <si>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</si>
  <si>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</si>
  <si>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</si>
  <si>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</si>
  <si>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</si>
  <si>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</si>
  <si>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</si>
  <si>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</si>
  <si>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</si>
  <si>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</si>
  <si>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</si>
  <si>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</si>
  <si>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</si>
  <si>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</si>
  <si>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</si>
  <si>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</si>
  <si>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</si>
  <si>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</si>
  <si>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</si>
  <si>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</si>
  <si>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</si>
  <si>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</si>
  <si>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</si>
  <si>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</si>
  <si>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</si>
  <si>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</si>
  <si>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</si>
  <si>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</si>
  <si>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</si>
  <si>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</si>
  <si>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</si>
  <si>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</si>
  <si>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</si>
  <si>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</si>
  <si>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</si>
  <si>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</si>
  <si>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</si>
  <si>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</si>
  <si>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</si>
  <si>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</si>
  <si>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</si>
  <si>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</si>
  <si>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</si>
  <si>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</si>
  <si>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</si>
  <si>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</si>
  <si>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</si>
  <si>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</si>
  <si>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</si>
  <si>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</si>
  <si>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</si>
  <si>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</si>
  <si>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</si>
  <si>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</si>
  <si>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</si>
  <si>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</si>
  <si>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</si>
  <si>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</si>
  <si>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</si>
  <si>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</si>
  <si>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</si>
  <si>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</si>
  <si>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</si>
  <si>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</si>
  <si>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</si>
  <si>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</si>
  <si>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</si>
  <si>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</si>
  <si>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</si>
  <si>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</si>
  <si>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</si>
  <si>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</si>
  <si>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</si>
  <si>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</si>
  <si>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</si>
  <si>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</si>
  <si>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</si>
  <si>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</si>
  <si>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</si>
  <si>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</si>
  <si>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</si>
  <si>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</si>
  <si>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</si>
  <si>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</si>
  <si>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</si>
  <si>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</si>
  <si>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</si>
  <si>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</si>
  <si>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</si>
  <si>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</si>
  <si>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</si>
  <si>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</si>
  <si>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</si>
  <si>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</si>
  <si>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</si>
  <si>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</si>
  <si>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</si>
  <si>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</si>
  <si>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</si>
  <si>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</si>
  <si>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</si>
  <si>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</si>
  <si>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</si>
  <si>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</si>
  <si>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</si>
  <si>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</si>
  <si>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</si>
  <si>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</si>
  <si>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</si>
  <si>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</si>
  <si>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</si>
  <si>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</si>
  <si>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</si>
  <si>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</si>
  <si>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</si>
  <si>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</si>
  <si>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</si>
  <si>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</si>
  <si>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</si>
  <si>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</si>
  <si>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</si>
  <si>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</si>
  <si>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</si>
  <si>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</si>
  <si>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</si>
  <si>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</si>
  <si>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</si>
  <si>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</si>
  <si>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</si>
  <si>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</si>
  <si>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</si>
  <si>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</si>
  <si>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</si>
  <si>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</si>
  <si>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</si>
  <si>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</si>
  <si>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</si>
  <si>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</si>
  <si>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</si>
  <si>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</si>
  <si>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</si>
  <si>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</si>
  <si>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</si>
  <si>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</si>
  <si>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</si>
  <si>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</si>
  <si>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</si>
  <si>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</si>
  <si>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</si>
  <si>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</si>
  <si>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</si>
  <si>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</si>
  <si>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</si>
  <si>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</si>
  <si>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</si>
  <si>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</si>
  <si>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</si>
  <si>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</si>
  <si>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</si>
  <si>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</si>
  <si>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</si>
  <si>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</si>
  <si>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</si>
  <si>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</si>
  <si>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</si>
  <si>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</si>
  <si>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</si>
  <si>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</si>
  <si>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</si>
  <si>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</si>
  <si>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</si>
  <si>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</si>
  <si>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</si>
  <si>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</si>
  <si>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</si>
  <si>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</si>
  <si>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</si>
  <si>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</si>
  <si>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</si>
  <si>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</si>
  <si>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</si>
  <si>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</si>
  <si>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</si>
  <si>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</si>
  <si>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</si>
  <si>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</si>
  <si>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</si>
  <si>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</si>
  <si>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</si>
  <si>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</si>
  <si>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</si>
  <si>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</si>
  <si>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</si>
  <si>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</si>
  <si>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</si>
  <si>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</si>
  <si>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</si>
  <si>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</si>
  <si>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</si>
  <si>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</si>
  <si>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</si>
  <si>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</si>
  <si>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</si>
  <si>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</si>
  <si>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</si>
  <si>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</si>
  <si>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</si>
  <si>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</si>
  <si>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</si>
  <si>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</si>
  <si>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</si>
  <si>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</si>
  <si>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</si>
  <si>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</si>
  <si>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</si>
  <si>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</si>
  <si>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</si>
  <si>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</si>
  <si>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</si>
  <si>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</si>
  <si>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</si>
  <si>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</si>
  <si>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</si>
  <si>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</si>
  <si>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</si>
  <si>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</si>
  <si>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</si>
  <si>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</si>
  <si>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</si>
  <si>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</si>
  <si>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</si>
  <si>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</si>
  <si>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</si>
  <si>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</si>
  <si>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</si>
  <si>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</si>
  <si>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</si>
  <si>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</si>
  <si>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</si>
  <si>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</si>
  <si>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</si>
  <si>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</si>
  <si>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</si>
  <si>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</si>
  <si>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</si>
  <si>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</si>
  <si>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</si>
  <si>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</si>
  <si>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</si>
  <si>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</si>
  <si>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</si>
  <si>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</si>
  <si>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</si>
  <si>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</si>
  <si>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</si>
  <si>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</si>
  <si>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</si>
  <si>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</si>
  <si>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</si>
  <si>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</si>
  <si>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</si>
  <si>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</si>
  <si>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</si>
  <si>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</si>
  <si>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</si>
  <si>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</si>
  <si>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</si>
  <si>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</si>
  <si>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</si>
  <si>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</si>
  <si>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</si>
  <si>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</si>
  <si>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</si>
  <si>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</si>
  <si>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</si>
  <si>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</si>
  <si>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</si>
  <si>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</si>
  <si>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</si>
  <si>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</si>
  <si>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</si>
  <si>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</si>
  <si>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</si>
  <si>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</si>
  <si>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</si>
  <si>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</si>
  <si>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</si>
  <si>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</si>
  <si>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</si>
  <si>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</si>
  <si>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</si>
  <si>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</si>
  <si>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</si>
  <si>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</si>
  <si>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</si>
  <si>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</si>
  <si>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</si>
  <si>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</si>
  <si>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</si>
  <si>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</si>
  <si>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</si>
  <si>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</si>
  <si>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</si>
  <si>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</si>
  <si>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</si>
  <si>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</si>
  <si>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</si>
  <si>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</si>
  <si>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</si>
  <si>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</si>
  <si>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</si>
  <si>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</si>
  <si>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</si>
  <si>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</si>
  <si>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</si>
  <si>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</si>
  <si>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</si>
  <si>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</si>
  <si>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</si>
  <si>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</si>
  <si>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</si>
  <si>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</si>
  <si>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</si>
  <si>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</si>
  <si>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</si>
  <si>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</si>
  <si>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</si>
  <si>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</si>
  <si>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</si>
  <si>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</si>
  <si>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</si>
  <si>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</si>
  <si>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</si>
  <si>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</si>
  <si>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</si>
  <si>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</si>
  <si>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</si>
  <si>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</si>
  <si>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</si>
  <si>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</si>
  <si>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</si>
  <si>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</si>
  <si>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</si>
  <si>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</si>
  <si>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</si>
  <si>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</si>
  <si>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</si>
  <si>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</si>
  <si>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</si>
  <si>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</si>
  <si>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</si>
  <si>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</si>
  <si>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</si>
  <si>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</si>
  <si>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</si>
  <si>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</si>
  <si>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</si>
  <si>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</si>
  <si>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</si>
  <si>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</si>
  <si>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</si>
  <si>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</si>
  <si>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</si>
  <si>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</si>
  <si>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</si>
  <si>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</si>
  <si>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</si>
  <si>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</si>
  <si>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</si>
  <si>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</si>
  <si>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</si>
  <si>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</si>
  <si>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</si>
  <si>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</si>
  <si>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</si>
  <si>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</si>
  <si>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</si>
  <si>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</si>
  <si>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</si>
  <si>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</si>
  <si>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</si>
  <si>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</si>
  <si>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</si>
  <si>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</si>
  <si>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</si>
  <si>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</si>
  <si>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</si>
  <si>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</si>
  <si>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</si>
  <si>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</si>
  <si>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</si>
  <si>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</si>
  <si>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</si>
  <si>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</si>
  <si>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</si>
  <si>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</si>
  <si>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</si>
  <si>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</si>
  <si>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</si>
  <si>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</si>
  <si>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</si>
  <si>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</si>
  <si>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</si>
  <si>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</si>
  <si>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</si>
  <si>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</si>
  <si>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</si>
  <si>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</si>
  <si>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</si>
  <si>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</si>
  <si>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</si>
  <si>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</si>
  <si>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</si>
  <si>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</si>
  <si>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</si>
  <si>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</si>
  <si>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</si>
  <si>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</si>
  <si>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</si>
  <si>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</si>
  <si>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</si>
  <si>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</si>
  <si>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</si>
  <si>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</si>
  <si>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</si>
  <si>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</si>
  <si>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</si>
  <si>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</si>
  <si>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</si>
  <si>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</si>
  <si>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</si>
  <si>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</si>
  <si>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</si>
  <si>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</si>
  <si>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</si>
  <si>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</si>
  <si>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</si>
  <si>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</si>
  <si>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</si>
  <si>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</si>
  <si>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</si>
  <si>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</si>
  <si>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</si>
  <si>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</si>
  <si>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</si>
  <si>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</si>
  <si>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</si>
  <si>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</si>
  <si>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</si>
  <si>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</si>
  <si>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</si>
  <si>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</si>
  <si>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</si>
  <si>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</si>
  <si>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</si>
  <si>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</si>
  <si>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</si>
  <si>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</si>
  <si>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</si>
  <si>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</si>
  <si>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</si>
  <si>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</si>
  <si>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</si>
  <si>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</si>
  <si>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</si>
  <si>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</si>
  <si>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</si>
  <si>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</si>
  <si>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</si>
  <si>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</si>
  <si>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</si>
  <si>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</si>
  <si>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</si>
  <si>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</si>
  <si>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</si>
  <si>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</si>
  <si>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</si>
  <si>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</si>
  <si>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</si>
  <si>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</si>
  <si>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</si>
  <si>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</si>
  <si>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</si>
  <si>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</si>
  <si>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</si>
  <si>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</si>
  <si>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</si>
  <si>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</si>
  <si>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</si>
  <si>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</si>
  <si>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</si>
  <si>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</si>
  <si>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</si>
  <si>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</si>
  <si>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</si>
  <si>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</si>
  <si>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</si>
  <si>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</si>
  <si>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</si>
  <si>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</si>
  <si>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</si>
  <si>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</si>
  <si>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</si>
  <si>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</si>
  <si>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</si>
  <si>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</si>
  <si>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</si>
  <si>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</si>
  <si>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</si>
  <si>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</si>
  <si>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</si>
  <si>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</si>
  <si>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</si>
  <si>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</si>
  <si>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</si>
  <si>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</si>
  <si>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</si>
  <si>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</si>
  <si>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</si>
  <si>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</si>
  <si>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</si>
  <si>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</si>
  <si>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</si>
  <si>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</si>
  <si>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</si>
  <si>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</si>
  <si>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</si>
  <si>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</si>
  <si>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</si>
  <si>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</si>
  <si>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</si>
  <si>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</si>
  <si>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</si>
  <si>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</si>
  <si>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</si>
  <si>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</si>
  <si>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</si>
  <si>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</si>
  <si>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</si>
  <si>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</si>
  <si>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</si>
  <si>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</si>
  <si>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</si>
  <si>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</si>
  <si>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</si>
  <si>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</si>
  <si>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</si>
  <si>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</si>
  <si>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</si>
  <si>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</si>
  <si>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</si>
  <si>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</si>
  <si>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</si>
  <si>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</si>
  <si>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</si>
  <si>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</si>
  <si>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</si>
  <si>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</si>
  <si>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</si>
  <si>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</si>
  <si>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</si>
  <si>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</si>
  <si>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</si>
  <si>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</si>
  <si>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</si>
  <si>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</si>
  <si>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</si>
  <si>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</si>
  <si>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</si>
  <si>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</si>
  <si>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</si>
  <si>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</si>
  <si>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</si>
  <si>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</si>
  <si>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</si>
  <si>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</si>
  <si>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</si>
  <si>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</si>
  <si>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</si>
  <si>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</si>
  <si>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</si>
  <si>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</si>
  <si>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</si>
  <si>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</si>
  <si>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</si>
  <si>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</si>
  <si>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</si>
  <si>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</si>
  <si>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</si>
  <si>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</si>
  <si>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</si>
  <si>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</si>
  <si>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</si>
  <si>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</si>
  <si>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</si>
  <si>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</si>
  <si>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</si>
  <si>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</si>
  <si>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</si>
  <si>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</si>
  <si>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</si>
  <si>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</si>
  <si>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</si>
  <si>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</si>
  <si>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</si>
  <si>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</si>
  <si>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</si>
  <si>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</si>
  <si>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</si>
  <si>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</si>
  <si>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</si>
  <si>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</si>
  <si>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</si>
  <si>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</si>
  <si>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</si>
  <si>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</si>
  <si>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</si>
  <si>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</si>
  <si>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</si>
  <si>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</si>
  <si>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</si>
  <si>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</si>
  <si>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</si>
  <si>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</si>
  <si>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</si>
  <si>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</si>
  <si>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</si>
  <si>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</si>
  <si>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</si>
  <si>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</si>
  <si>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</si>
  <si>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</si>
  <si>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</si>
  <si>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</si>
  <si>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</si>
  <si>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</si>
  <si>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</si>
  <si>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</si>
  <si>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</si>
  <si>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</si>
  <si>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</si>
  <si>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</si>
  <si>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</si>
  <si>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</si>
  <si>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</si>
  <si>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</si>
  <si>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</si>
  <si>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</si>
  <si>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</si>
  <si>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</si>
  <si>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</si>
  <si>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</si>
  <si>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</si>
  <si>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</si>
  <si>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</si>
  <si>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</si>
  <si>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</si>
  <si>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</si>
  <si>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</si>
  <si>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</si>
  <si>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</si>
  <si>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</si>
  <si>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</si>
  <si>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</si>
  <si>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</si>
  <si>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</si>
  <si>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</si>
  <si>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</si>
  <si>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</si>
  <si>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</si>
  <si>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</si>
  <si>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</si>
  <si>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</si>
  <si>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</si>
  <si>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</si>
  <si>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</si>
  <si>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</si>
  <si>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</si>
  <si>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</si>
  <si>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</si>
  <si>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</si>
  <si>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</si>
  <si>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</si>
  <si>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</si>
  <si>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</si>
  <si>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</si>
  <si>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</si>
  <si>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</si>
  <si>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</si>
  <si>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</si>
  <si>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</si>
  <si>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</si>
  <si>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</si>
  <si>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</si>
  <si>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</si>
  <si>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</si>
  <si>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</si>
  <si>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</si>
  <si>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</si>
  <si>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</si>
  <si>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</si>
  <si>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</si>
  <si>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</si>
  <si>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</si>
  <si>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</si>
  <si>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</si>
  <si>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</si>
  <si>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</si>
  <si>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</si>
  <si>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</si>
  <si>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</si>
  <si>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</si>
  <si>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</si>
  <si>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</si>
  <si>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</si>
  <si>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</si>
  <si>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</si>
  <si>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</si>
  <si>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</si>
  <si>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</si>
  <si>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</si>
  <si>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</si>
  <si>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</si>
  <si>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</si>
  <si>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</si>
  <si>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</si>
  <si>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</si>
  <si>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</si>
  <si>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</si>
  <si>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</si>
  <si>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</si>
  <si>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</si>
  <si>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</si>
  <si>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</si>
  <si>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</si>
  <si>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</si>
  <si>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</si>
  <si>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</si>
  <si>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</si>
  <si>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</si>
  <si>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</si>
  <si>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</si>
  <si>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</si>
  <si>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</si>
  <si>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</si>
  <si>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</si>
  <si>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</si>
  <si>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</si>
  <si>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</si>
  <si>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</si>
  <si>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</si>
  <si>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</si>
  <si>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</si>
  <si>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</si>
  <si>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</si>
  <si>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</si>
  <si>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</si>
  <si>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</si>
  <si>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</si>
  <si>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</si>
  <si>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</si>
  <si>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</si>
  <si>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</si>
  <si>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</si>
  <si>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</si>
  <si>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</si>
  <si>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</si>
  <si>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</si>
  <si>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</si>
  <si>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</si>
  <si>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</si>
  <si>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</si>
  <si>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</si>
  <si>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</si>
  <si>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</si>
  <si>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</si>
  <si>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</si>
  <si>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</si>
  <si>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</si>
  <si>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</si>
  <si>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</si>
  <si>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</si>
  <si>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</si>
  <si>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</si>
  <si>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</si>
  <si>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</si>
  <si>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</si>
  <si>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</si>
  <si>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</si>
  <si>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</si>
  <si>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</si>
  <si>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</si>
  <si>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</si>
  <si>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</si>
  <si>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</si>
  <si>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</si>
  <si>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</si>
  <si>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</si>
  <si>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</si>
  <si>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</si>
  <si>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</si>
  <si>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</si>
  <si>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</si>
  <si>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</si>
  <si>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</si>
  <si>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</si>
  <si>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</si>
  <si>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</si>
  <si>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</si>
  <si>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</si>
  <si>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</si>
  <si>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</si>
  <si>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</si>
  <si>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</si>
  <si>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</si>
  <si>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</si>
  <si>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</si>
  <si>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</si>
  <si>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</si>
  <si>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</si>
  <si>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</si>
  <si>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</si>
  <si>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</si>
  <si>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</si>
  <si>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</si>
  <si>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</si>
  <si>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</si>
  <si>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</si>
  <si>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</si>
  <si>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</si>
  <si>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</si>
  <si>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</si>
  <si>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</si>
  <si>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</si>
  <si>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</si>
  <si>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</si>
  <si>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</si>
  <si>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</si>
  <si>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</si>
  <si>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</si>
  <si>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</si>
  <si>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</si>
  <si>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</si>
  <si>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</si>
  <si>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</si>
  <si>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</si>
  <si>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</si>
  <si>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</si>
  <si>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</si>
  <si>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</si>
  <si>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</si>
  <si>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</si>
  <si>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</si>
  <si>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</si>
  <si>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</si>
  <si>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</si>
  <si>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</si>
  <si>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</si>
  <si>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</si>
  <si>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</si>
  <si>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</si>
  <si>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</si>
  <si>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</si>
  <si>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</si>
  <si>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</si>
  <si>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</si>
  <si>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</si>
  <si>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</si>
  <si>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</si>
  <si>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</si>
  <si>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</si>
  <si>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</si>
  <si>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</si>
  <si>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</si>
  <si>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</si>
  <si>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</si>
  <si>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</si>
  <si>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</si>
  <si>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</si>
  <si>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</si>
  <si>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</si>
  <si>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</si>
  <si>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</si>
  <si>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</si>
  <si>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</si>
  <si>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</si>
  <si>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</si>
  <si>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</si>
  <si>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</si>
  <si>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</si>
  <si>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</si>
  <si>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</si>
  <si>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</si>
  <si>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</si>
  <si>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</si>
  <si>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</si>
  <si>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</si>
  <si>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</si>
  <si>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</si>
  <si>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</si>
  <si>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</si>
  <si>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</si>
  <si>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</si>
  <si>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</si>
  <si>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</si>
  <si>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</si>
  <si>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</si>
  <si>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</si>
  <si>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</si>
  <si>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</si>
  <si>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</si>
  <si>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</si>
  <si>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</si>
  <si>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</si>
  <si>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</si>
  <si>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</si>
  <si>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</si>
  <si>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</si>
  <si>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</si>
  <si>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</si>
  <si>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</si>
  <si>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</si>
  <si>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</si>
  <si>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</si>
  <si>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</si>
  <si>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</si>
  <si>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</si>
  <si>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</si>
  <si>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</si>
  <si>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</si>
  <si>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</si>
  <si>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</si>
  <si>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</si>
  <si>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</si>
  <si>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</si>
  <si>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</si>
  <si>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</si>
  <si>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</si>
  <si>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</si>
  <si>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</si>
  <si>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</si>
  <si>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</si>
  <si>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</si>
  <si>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</si>
  <si>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</si>
  <si>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</si>
  <si>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</si>
  <si>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</si>
  <si>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</si>
  <si>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</si>
  <si>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</si>
  <si>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</si>
  <si>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</si>
  <si>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</si>
  <si>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</si>
  <si>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</si>
  <si>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</si>
  <si>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</si>
  <si>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</si>
  <si>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</si>
  <si>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</si>
  <si>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</si>
  <si>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</si>
  <si>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</si>
  <si>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</si>
  <si>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</si>
  <si>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</si>
  <si>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</si>
  <si>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</si>
  <si>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</si>
  <si>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</si>
  <si>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</si>
  <si>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</si>
  <si>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</si>
  <si>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</si>
  <si>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</si>
  <si>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</si>
  <si>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</si>
  <si>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</si>
  <si>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</si>
  <si>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</si>
  <si>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</si>
  <si>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</si>
  <si>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</si>
  <si>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</si>
  <si>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</si>
  <si>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</si>
  <si>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</si>
  <si>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</si>
  <si>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</si>
  <si>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</si>
  <si>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</si>
  <si>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</si>
  <si>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</si>
  <si>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</si>
  <si>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</si>
  <si>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</si>
  <si>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</si>
  <si>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</si>
  <si>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</si>
  <si>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</si>
  <si>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</si>
  <si>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</si>
  <si>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</si>
  <si>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</si>
  <si>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</si>
  <si>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</si>
  <si>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</si>
  <si>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</si>
  <si>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</si>
  <si>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</si>
  <si>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</si>
  <si>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</si>
  <si>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</si>
  <si>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</si>
  <si>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</si>
  <si>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</si>
  <si>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</si>
  <si>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</si>
  <si>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</si>
  <si>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</si>
  <si>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</si>
  <si>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</si>
  <si>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</si>
  <si>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</si>
  <si>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</si>
  <si>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</si>
  <si>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</si>
  <si>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</si>
  <si>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</si>
  <si>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</si>
  <si>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</si>
  <si>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</si>
  <si>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</si>
  <si>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</si>
  <si>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</si>
  <si>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</si>
  <si>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</si>
  <si>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</si>
  <si>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</si>
  <si>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</si>
  <si>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</si>
  <si>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</si>
  <si>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</si>
  <si>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</si>
  <si>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</si>
  <si>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</si>
  <si>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</si>
  <si>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</si>
  <si>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</si>
  <si>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</si>
  <si>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</si>
  <si>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</si>
  <si>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</si>
  <si>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</si>
  <si>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</si>
  <si>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</si>
  <si>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</si>
  <si>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</si>
  <si>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</si>
  <si>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</si>
  <si>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</si>
  <si>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</si>
  <si>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</si>
  <si>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</si>
  <si>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</si>
  <si>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</si>
  <si>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</si>
  <si>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</si>
  <si>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</si>
  <si>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</si>
  <si>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</si>
  <si>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</si>
  <si>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</si>
  <si>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</si>
  <si>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</si>
  <si>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</si>
  <si>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</si>
  <si>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</si>
  <si>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</si>
  <si>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</si>
  <si>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</si>
  <si>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</si>
  <si>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</si>
  <si>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</si>
  <si>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</si>
  <si>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</si>
  <si>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</si>
  <si>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</si>
  <si>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</si>
  <si>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</si>
  <si>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</si>
  <si>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</si>
  <si>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</si>
  <si>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</si>
  <si>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</si>
  <si>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</si>
  <si>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</si>
  <si>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</si>
  <si>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</si>
  <si>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</si>
  <si>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</si>
  <si>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</si>
  <si>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</si>
  <si>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</si>
  <si>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</si>
  <si>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</si>
  <si>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</si>
  <si>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</si>
  <si>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</si>
  <si>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</si>
  <si>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</si>
  <si>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</si>
  <si>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</si>
  <si>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</si>
  <si>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</si>
  <si>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</si>
  <si>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</si>
  <si>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</si>
  <si>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</si>
  <si>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</si>
  <si>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</si>
  <si>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</si>
  <si>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</si>
  <si>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</si>
  <si>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</si>
  <si>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</si>
  <si>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</si>
  <si>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</si>
  <si>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</si>
  <si>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</si>
  <si>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</si>
  <si>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</si>
  <si>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</si>
  <si>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</si>
  <si>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</si>
  <si>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</si>
  <si>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</si>
  <si>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</si>
  <si>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</si>
  <si>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</si>
  <si>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</si>
  <si>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</si>
  <si>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</si>
  <si>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</si>
  <si>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</si>
  <si>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</si>
  <si>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</si>
  <si>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</si>
  <si>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</si>
  <si>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</si>
  <si>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</si>
  <si>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</si>
  <si>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</si>
  <si>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</si>
  <si>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</si>
  <si>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</si>
  <si>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</si>
  <si>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</si>
  <si>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</si>
  <si>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</si>
  <si>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</si>
  <si>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</si>
  <si>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</si>
  <si>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</si>
  <si>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</si>
  <si>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</si>
  <si>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</si>
  <si>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</si>
  <si>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</si>
  <si>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</si>
  <si>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</si>
  <si>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</si>
  <si>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</si>
  <si>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</si>
  <si>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</si>
  <si>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</si>
  <si>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</si>
  <si>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</si>
  <si>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</si>
  <si>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</si>
  <si>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</si>
  <si>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</si>
  <si>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</si>
  <si>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</si>
  <si>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</si>
  <si>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</si>
  <si>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</si>
  <si>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</si>
  <si>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</si>
  <si>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</si>
  <si>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</si>
  <si>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</si>
  <si>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</si>
  <si>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</si>
  <si>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</si>
  <si>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</si>
  <si>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</si>
  <si>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</si>
  <si>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</si>
  <si>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</si>
  <si>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</si>
  <si>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</si>
  <si>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</si>
  <si>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</si>
  <si>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</si>
  <si>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</si>
  <si>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</si>
  <si>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</si>
  <si>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</si>
  <si>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</si>
  <si>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</si>
  <si>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</si>
  <si>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</si>
  <si>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</si>
  <si>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</si>
  <si>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</si>
  <si>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</si>
  <si>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</si>
  <si>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</si>
  <si>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</si>
  <si>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</si>
  <si>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</si>
  <si>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</si>
  <si>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</si>
  <si>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</si>
  <si>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</si>
  <si>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</si>
  <si>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</si>
  <si>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</si>
  <si>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</si>
  <si>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</si>
  <si>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</si>
  <si>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</si>
  <si>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</si>
  <si>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</si>
  <si>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</si>
  <si>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</si>
  <si>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</si>
  <si>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</si>
  <si>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</si>
  <si>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</si>
  <si>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</si>
  <si>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</si>
  <si>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</si>
  <si>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</si>
  <si>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</si>
  <si>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</si>
  <si>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</si>
  <si>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</si>
  <si>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</si>
  <si>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</si>
  <si>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</si>
  <si>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</si>
  <si>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</si>
  <si>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</si>
  <si>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</si>
  <si>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</si>
  <si>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</si>
  <si>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</si>
  <si>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</si>
  <si>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</si>
  <si>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</si>
  <si>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</si>
  <si>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</si>
  <si>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</si>
  <si>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</si>
  <si>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</si>
  <si>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</si>
  <si>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</si>
  <si>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</si>
  <si>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</si>
  <si>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</si>
  <si>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</si>
  <si>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</si>
  <si>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</si>
  <si>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</si>
  <si>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</si>
  <si>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</si>
  <si>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</si>
  <si>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</si>
  <si>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</si>
  <si>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</si>
  <si>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</si>
  <si>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</si>
  <si>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</si>
  <si>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</si>
  <si>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</si>
  <si>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</si>
  <si>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</si>
  <si>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</si>
  <si>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</si>
  <si>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</si>
  <si>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</si>
  <si>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</si>
  <si>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</si>
  <si>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</si>
  <si>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</si>
  <si>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</si>
  <si>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</si>
  <si>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</si>
  <si>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</si>
  <si>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</si>
  <si>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</si>
  <si>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</si>
  <si>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</si>
  <si>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</si>
  <si>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</si>
  <si>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</si>
  <si>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</si>
  <si>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</si>
  <si>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</si>
  <si>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</si>
  <si>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</si>
  <si>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</si>
  <si>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</si>
  <si>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</si>
  <si>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</si>
  <si>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</si>
  <si>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</si>
  <si>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</si>
  <si>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</si>
  <si>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</si>
  <si>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</si>
  <si>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</si>
  <si>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</si>
  <si>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</si>
  <si>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</si>
  <si>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</si>
  <si>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</si>
  <si>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</si>
  <si>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</si>
  <si>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</si>
  <si>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</si>
  <si>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</si>
  <si>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</si>
  <si>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</si>
  <si>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</si>
  <si>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</si>
  <si>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</si>
  <si>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</si>
  <si>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</si>
  <si>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</si>
  <si>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</si>
  <si>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</si>
  <si>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</si>
  <si>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</si>
  <si>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</si>
  <si>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</si>
  <si>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</si>
  <si>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</si>
  <si>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</si>
  <si>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</si>
  <si>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</si>
  <si>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</si>
  <si>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</si>
  <si>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</si>
  <si>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</si>
  <si>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</si>
  <si>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</si>
  <si>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</si>
  <si>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</si>
  <si>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</si>
  <si>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</si>
  <si>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</si>
  <si>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</si>
  <si>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</si>
  <si>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</si>
  <si>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</si>
  <si>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</si>
  <si>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</si>
  <si>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</si>
  <si>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</si>
  <si>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</si>
  <si>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</si>
  <si>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</si>
  <si>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</si>
  <si>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</si>
  <si>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</si>
  <si>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</si>
  <si>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</si>
  <si>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</si>
  <si>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</si>
  <si>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</si>
  <si>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</si>
  <si>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</si>
  <si>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</si>
  <si>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</si>
  <si>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</si>
  <si>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</si>
  <si>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</si>
  <si>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</si>
  <si>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</si>
  <si>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</si>
  <si>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</si>
  <si>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</si>
  <si>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</si>
  <si>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</si>
  <si>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</si>
  <si>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</si>
  <si>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</si>
  <si>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</si>
  <si>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</si>
  <si>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</si>
  <si>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</si>
  <si>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</si>
  <si>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</si>
  <si>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</si>
  <si>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</si>
  <si>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</si>
  <si>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</si>
  <si>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</si>
  <si>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</si>
  <si>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</si>
  <si>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</si>
  <si>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</si>
  <si>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</si>
  <si>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</si>
  <si>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</si>
  <si>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</si>
  <si>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</si>
  <si>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</si>
  <si>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</si>
  <si>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</si>
  <si>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</si>
  <si>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</si>
  <si>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</si>
  <si>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</si>
  <si>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</si>
  <si>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</si>
  <si>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</si>
  <si>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</si>
  <si>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</si>
  <si>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</si>
  <si>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</si>
  <si>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</si>
  <si>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</si>
  <si>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</si>
  <si>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</si>
  <si>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</si>
  <si>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</si>
  <si>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</si>
  <si>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</si>
  <si>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</si>
  <si>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</si>
  <si>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</si>
  <si>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</si>
  <si>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</si>
  <si>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</si>
  <si>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</si>
  <si>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</si>
  <si>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</si>
  <si>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</si>
  <si>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</si>
  <si>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</si>
  <si>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</si>
  <si>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</si>
  <si>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</si>
  <si>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</si>
  <si>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</si>
  <si>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</si>
  <si>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</si>
  <si>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</si>
  <si>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</si>
  <si>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</si>
  <si>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</si>
  <si>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</si>
  <si>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</si>
  <si>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</si>
  <si>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</si>
  <si>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</si>
  <si>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</si>
  <si>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</si>
  <si>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</si>
  <si>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</si>
  <si>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</si>
  <si>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</si>
  <si>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</si>
  <si>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</si>
  <si>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</si>
  <si>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</si>
  <si>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</si>
  <si>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</si>
  <si>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</si>
  <si>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</si>
  <si>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</si>
  <si>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</si>
  <si>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</si>
  <si>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</si>
  <si>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</si>
  <si>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</si>
  <si>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</si>
  <si>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</si>
  <si>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</si>
  <si>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</si>
  <si>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</si>
  <si>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</si>
  <si>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</si>
  <si>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</si>
  <si>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</si>
  <si>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</si>
  <si>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</si>
  <si>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</si>
  <si>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</si>
  <si>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</si>
  <si>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</si>
  <si>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</si>
  <si>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</si>
  <si>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</si>
  <si>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</si>
  <si>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</si>
  <si>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</si>
  <si>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</si>
  <si>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</si>
  <si>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</si>
  <si>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</si>
  <si>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</si>
  <si>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</si>
  <si>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</si>
  <si>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</si>
  <si>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</si>
  <si>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</si>
  <si>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</si>
  <si>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</si>
  <si>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</si>
  <si>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</si>
  <si>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</si>
  <si>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</si>
  <si>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</si>
  <si>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</si>
  <si>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</si>
  <si>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</si>
  <si>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</si>
  <si>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</si>
  <si>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</si>
  <si>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</si>
  <si>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</si>
  <si>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</si>
  <si>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</si>
  <si>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</si>
  <si>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</si>
  <si>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</si>
  <si>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</si>
  <si>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</si>
  <si>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</si>
  <si>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</si>
  <si>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</si>
  <si>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</si>
  <si>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</si>
  <si>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</si>
  <si>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</si>
  <si>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</si>
  <si>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</si>
  <si>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</si>
  <si>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</si>
  <si>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</si>
  <si>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</si>
  <si>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</si>
  <si>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</si>
  <si>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</si>
  <si>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</si>
  <si>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</si>
  <si>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</si>
  <si>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</si>
  <si>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</si>
  <si>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</si>
  <si>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</si>
  <si>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</si>
  <si>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</si>
  <si>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</si>
  <si>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</si>
  <si>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</si>
  <si>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</si>
  <si>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</si>
  <si>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</si>
  <si>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</si>
  <si>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</si>
  <si>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</si>
  <si>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</si>
  <si>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</si>
  <si>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</si>
  <si>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</si>
  <si>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</si>
  <si>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</si>
  <si>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</si>
  <si>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</si>
  <si>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</si>
  <si>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</si>
  <si>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</si>
  <si>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</si>
  <si>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</si>
  <si>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</si>
  <si>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</si>
  <si>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</si>
  <si>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</si>
  <si>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</si>
  <si>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</si>
  <si>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</si>
  <si>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</si>
  <si>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</si>
  <si>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</si>
  <si>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</si>
  <si>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</si>
  <si>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</si>
  <si>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</si>
  <si>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</si>
  <si>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</si>
  <si>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</si>
  <si>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</si>
  <si>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</si>
  <si>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</si>
  <si>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</si>
  <si>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</si>
  <si>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</si>
  <si>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</si>
  <si>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</si>
  <si>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</si>
  <si>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</si>
  <si>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</si>
  <si>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</si>
  <si>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</si>
  <si>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</si>
  <si>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</si>
  <si>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</si>
  <si>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</si>
  <si>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</si>
  <si>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</si>
  <si>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</si>
  <si>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</si>
  <si>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</si>
  <si>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</si>
  <si>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</si>
  <si>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</si>
  <si>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</si>
  <si>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</si>
  <si>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</si>
  <si>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</si>
  <si>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</si>
  <si>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</si>
  <si>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</si>
  <si>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</si>
  <si>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</si>
  <si>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</si>
  <si>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</si>
  <si>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</si>
  <si>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</si>
  <si>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</si>
  <si>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</si>
  <si>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</si>
  <si>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</si>
  <si>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</si>
  <si>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</si>
  <si>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</si>
  <si>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</si>
  <si>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</si>
  <si>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</si>
  <si>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</si>
  <si>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</si>
  <si>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</si>
  <si>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</si>
  <si>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</si>
  <si>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</si>
  <si>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</si>
  <si>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</si>
  <si>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</si>
  <si>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</si>
  <si>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</si>
  <si>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</si>
  <si>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</si>
  <si>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</si>
  <si>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</si>
  <si>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</si>
  <si>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</si>
  <si>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</si>
  <si>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</si>
  <si>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</si>
  <si>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</si>
  <si>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</si>
  <si>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</si>
  <si>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</si>
  <si>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</si>
  <si>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</si>
  <si>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</si>
  <si>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</si>
  <si>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</si>
  <si>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</si>
  <si>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</si>
  <si>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</si>
  <si>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</si>
  <si>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</si>
  <si>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</si>
  <si>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</si>
  <si>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</si>
  <si>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</si>
  <si>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</si>
  <si>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</si>
  <si>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</si>
  <si>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</si>
  <si>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</si>
  <si>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</si>
  <si>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</si>
  <si>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</si>
  <si>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</si>
  <si>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</si>
  <si>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</si>
  <si>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</si>
  <si>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</si>
  <si>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</si>
  <si>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</si>
  <si>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</si>
  <si>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</si>
  <si>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</si>
  <si>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</si>
  <si>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</si>
  <si>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</si>
  <si>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</si>
  <si>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</si>
  <si>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</si>
  <si>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</si>
  <si>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</si>
  <si>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</si>
  <si>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</si>
  <si>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</si>
  <si>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</si>
  <si>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</si>
  <si>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</si>
  <si>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</si>
  <si>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</si>
  <si>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</si>
  <si>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</si>
  <si>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</si>
  <si>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</si>
  <si>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</si>
  <si>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</si>
  <si>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</si>
  <si>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</si>
  <si>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</si>
  <si>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</si>
  <si>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</si>
  <si>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</si>
  <si>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</si>
  <si>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</si>
  <si>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</si>
  <si>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</si>
  <si>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</si>
  <si>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</si>
  <si>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</si>
  <si>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</si>
  <si>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</si>
  <si>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</si>
  <si>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</si>
  <si>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</si>
  <si>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</si>
  <si>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</si>
  <si>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</si>
  <si>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</si>
  <si>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</si>
  <si>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</si>
  <si>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</si>
  <si>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</si>
  <si>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</si>
  <si>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</si>
  <si>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</si>
  <si>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</si>
  <si>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</si>
  <si>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</si>
  <si>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</si>
  <si>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</si>
  <si>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</si>
  <si>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</si>
  <si>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</si>
  <si>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</si>
  <si>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</si>
  <si>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</si>
  <si>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</si>
  <si>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</si>
  <si>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</si>
  <si>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</si>
  <si>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</si>
  <si>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</si>
  <si>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</si>
  <si>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</si>
  <si>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</si>
  <si>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</si>
  <si>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</si>
  <si>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</si>
  <si>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</si>
  <si>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</si>
  <si>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</si>
  <si>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</si>
  <si>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</si>
  <si>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</si>
  <si>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</si>
  <si>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</si>
  <si>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</si>
  <si>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</si>
  <si>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</si>
  <si>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</si>
  <si>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</si>
  <si>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</si>
  <si>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</si>
  <si>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</si>
  <si>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</si>
  <si>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</si>
  <si>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</si>
  <si>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</si>
  <si>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</si>
  <si>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</si>
  <si>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</si>
  <si>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</si>
  <si>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</si>
  <si>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</si>
  <si>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</si>
  <si>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</si>
  <si>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</si>
  <si>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</si>
  <si>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</si>
  <si>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</si>
  <si>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</si>
  <si>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</si>
  <si>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</si>
  <si>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</si>
  <si>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</si>
  <si>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</si>
  <si>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</si>
  <si>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</si>
  <si>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</si>
  <si>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</si>
  <si>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</si>
  <si>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</si>
  <si>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</si>
  <si>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</si>
  <si>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</si>
  <si>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</si>
  <si>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</si>
  <si>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</si>
  <si>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</si>
  <si>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</si>
  <si>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</si>
  <si>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</si>
  <si>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</si>
  <si>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</si>
  <si>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</si>
  <si>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</si>
  <si>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</si>
  <si>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</si>
  <si>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</si>
  <si>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</si>
  <si>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</si>
  <si>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</si>
  <si>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</si>
  <si>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</si>
  <si>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</si>
  <si>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</si>
  <si>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</si>
  <si>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</si>
  <si>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</si>
  <si>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</si>
  <si>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</si>
  <si>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</si>
  <si>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</si>
  <si>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</si>
  <si>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</si>
  <si>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</si>
  <si>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</si>
  <si>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</si>
  <si>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</si>
  <si>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</si>
  <si>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</si>
  <si>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</si>
  <si>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</si>
  <si>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</si>
  <si>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</si>
  <si>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</si>
  <si>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</si>
  <si>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</si>
  <si>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</si>
  <si>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</si>
  <si>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</si>
  <si>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</si>
  <si>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</si>
  <si>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</si>
  <si>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</si>
  <si>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</si>
  <si>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</si>
  <si>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</si>
  <si>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</si>
  <si>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</si>
  <si>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</si>
  <si>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</si>
  <si>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</si>
  <si>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</si>
  <si>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</si>
  <si>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</si>
  <si>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</si>
  <si>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</si>
  <si>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</si>
  <si>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</si>
  <si>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</si>
  <si>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</si>
  <si>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</si>
  <si>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</si>
  <si>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</si>
  <si>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</si>
  <si>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</si>
  <si>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</si>
  <si>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</si>
  <si>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</si>
  <si>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</si>
  <si>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</si>
  <si>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</si>
  <si>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</si>
  <si>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</si>
  <si>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</si>
  <si>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</si>
  <si>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</si>
  <si>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</si>
  <si>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</si>
  <si>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</si>
  <si>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</si>
  <si>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</si>
  <si>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</si>
  <si>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</si>
  <si>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</si>
  <si>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</si>
  <si>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</si>
  <si>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</si>
  <si>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</si>
  <si>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</si>
  <si>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</si>
  <si>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</si>
  <si>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</si>
  <si>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</si>
  <si>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</si>
  <si>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</si>
  <si>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</si>
  <si>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</si>
  <si>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</si>
  <si>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</si>
  <si>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</si>
  <si>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</si>
  <si>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</si>
  <si>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</si>
  <si>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</si>
  <si>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</si>
  <si>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</si>
  <si>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</si>
  <si>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</si>
  <si>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</si>
  <si>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</si>
  <si>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</si>
  <si>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</si>
  <si>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</si>
  <si>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</si>
  <si>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</si>
  <si>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</si>
  <si>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</si>
  <si>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</si>
  <si>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</si>
  <si>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</si>
  <si>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</si>
  <si>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</si>
  <si>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</si>
  <si>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</si>
  <si>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</si>
  <si>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</si>
  <si>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</si>
  <si>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</si>
  <si>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</si>
  <si>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</si>
  <si>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</si>
  <si>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</si>
  <si>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</si>
  <si>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</si>
  <si>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</si>
  <si>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</si>
  <si>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</si>
  <si>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</si>
  <si>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</si>
  <si>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</si>
  <si>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</si>
  <si>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</si>
  <si>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</si>
  <si>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</si>
  <si>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</si>
  <si>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</si>
  <si>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</si>
  <si>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</si>
  <si>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</si>
  <si>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</si>
  <si>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</si>
  <si>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</si>
  <si>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</si>
  <si>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</si>
  <si>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</si>
  <si>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</si>
  <si>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</si>
  <si>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</si>
  <si>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</si>
  <si>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</si>
  <si>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</si>
  <si>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</si>
  <si>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</si>
  <si>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</si>
  <si>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</si>
  <si>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</si>
  <si>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</si>
  <si>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</si>
  <si>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</si>
  <si>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</si>
  <si>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</si>
  <si>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</si>
  <si>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</si>
  <si>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</si>
  <si>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</si>
  <si>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</si>
  <si>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</si>
  <si>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</si>
  <si>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</si>
  <si>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</si>
  <si>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</si>
  <si>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</si>
  <si>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</si>
  <si>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</si>
  <si>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</si>
  <si>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</si>
  <si>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</si>
  <si>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</si>
  <si>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</si>
  <si>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</si>
  <si>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</si>
  <si>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</si>
  <si>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</si>
  <si>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</si>
  <si>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</si>
  <si>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</si>
  <si>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</si>
  <si>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</si>
  <si>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</si>
  <si>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</si>
  <si>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</si>
  <si>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</si>
  <si>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</si>
  <si>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</si>
  <si>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</si>
  <si>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</si>
  <si>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</si>
  <si>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</si>
  <si>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</si>
  <si>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</si>
  <si>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</si>
  <si>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</si>
  <si>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</si>
  <si>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</si>
  <si>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</si>
  <si>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</si>
  <si>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</si>
  <si>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</si>
  <si>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</si>
  <si>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</si>
  <si>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</si>
  <si>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</si>
  <si>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</si>
  <si>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</si>
  <si>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</si>
  <si>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</si>
  <si>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</si>
  <si>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</si>
  <si>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</si>
  <si>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</si>
  <si>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</si>
  <si>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</si>
  <si>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</si>
  <si>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</si>
  <si>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</si>
  <si>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</si>
  <si>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</si>
  <si>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</si>
  <si>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</si>
  <si>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</si>
  <si>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</si>
  <si>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</si>
  <si>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</si>
  <si>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</si>
  <si>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</si>
  <si>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</si>
  <si>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</si>
  <si>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</si>
  <si>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</si>
  <si>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</si>
  <si>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</si>
  <si>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</si>
  <si>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</si>
  <si>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</si>
  <si>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</si>
  <si>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</si>
  <si>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</si>
  <si>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</si>
  <si>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</si>
  <si>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</si>
  <si>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</si>
  <si>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</si>
  <si>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</si>
  <si>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</si>
  <si>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</si>
  <si>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</si>
  <si>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</si>
  <si>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</si>
  <si>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</si>
  <si>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</si>
  <si>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</si>
  <si>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</si>
  <si>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</si>
  <si>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</si>
  <si>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</si>
  <si>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</si>
  <si>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</si>
  <si>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</si>
  <si>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</si>
  <si>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</si>
  <si>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</si>
  <si>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</si>
  <si>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</si>
  <si>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</si>
  <si>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</si>
  <si>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</si>
  <si>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</si>
  <si>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</si>
  <si>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</si>
  <si>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</si>
  <si>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</si>
  <si>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</si>
  <si>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</si>
  <si>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</si>
  <si>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</si>
  <si>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</si>
  <si>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</si>
  <si>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</si>
  <si>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</si>
  <si>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</si>
  <si>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</si>
  <si>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</si>
  <si>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</si>
  <si>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</si>
  <si>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</si>
  <si>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</si>
  <si>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</si>
  <si>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</si>
  <si>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</si>
  <si>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</si>
  <si>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</si>
  <si>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</si>
  <si>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</si>
  <si>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</si>
  <si>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</si>
  <si>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</si>
  <si>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</si>
  <si>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</si>
  <si>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</si>
  <si>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</si>
  <si>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</si>
  <si>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</si>
  <si>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</si>
  <si>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</si>
  <si>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</si>
  <si>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</si>
  <si>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</si>
  <si>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</si>
  <si>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</si>
  <si>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</si>
  <si>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</si>
  <si>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</si>
  <si>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</si>
  <si>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</si>
  <si>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</si>
  <si>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</si>
  <si>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</si>
  <si>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</si>
  <si>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</si>
  <si>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</si>
  <si>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</si>
  <si>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</si>
  <si>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</si>
  <si>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</si>
  <si>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</si>
  <si>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</si>
  <si>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</si>
  <si>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</si>
  <si>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</si>
  <si>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</si>
  <si>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</si>
  <si>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</si>
  <si>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</si>
  <si>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</si>
  <si>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</si>
  <si>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</si>
  <si>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</si>
  <si>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</si>
  <si>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</si>
  <si>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</si>
  <si>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</si>
  <si>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</si>
  <si>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</si>
  <si>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</si>
  <si>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</si>
  <si>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</si>
  <si>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</si>
  <si>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</si>
  <si>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</si>
  <si>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</si>
  <si>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</si>
  <si>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</si>
  <si>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</si>
  <si>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</si>
  <si>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</si>
  <si>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</si>
  <si>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</si>
  <si>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</si>
  <si>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</si>
  <si>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</si>
  <si>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</si>
  <si>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</si>
  <si>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</si>
  <si>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</si>
  <si>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</si>
  <si>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</si>
  <si>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</si>
  <si>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</si>
  <si>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</si>
  <si>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</si>
  <si>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</si>
  <si>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</si>
  <si>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</si>
  <si>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</si>
  <si>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</si>
  <si>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</si>
  <si>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</si>
  <si>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</si>
  <si>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</si>
  <si>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</si>
  <si>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</si>
  <si>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</si>
  <si>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</si>
  <si>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</si>
  <si>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</si>
  <si>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</si>
  <si>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</si>
  <si>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</si>
  <si>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</si>
  <si>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</si>
  <si>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</si>
  <si>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</si>
  <si>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</si>
  <si>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</si>
  <si>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</si>
  <si>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</si>
  <si>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</si>
  <si>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</si>
  <si>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</si>
  <si>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</si>
  <si>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</si>
  <si>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</si>
  <si>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</si>
  <si>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</si>
  <si>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</si>
  <si>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</si>
  <si>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</si>
  <si>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</si>
  <si>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</si>
  <si>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</si>
  <si>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</si>
  <si>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</si>
  <si>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</si>
  <si>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</si>
  <si>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</si>
  <si>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</si>
  <si>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</si>
  <si>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</si>
  <si>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</si>
  <si>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</si>
  <si>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</si>
  <si>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</si>
  <si>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</si>
  <si>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</si>
  <si>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</si>
  <si>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</si>
  <si>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</si>
  <si>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</si>
  <si>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</si>
  <si>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</si>
  <si>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</si>
  <si>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</si>
  <si>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</si>
  <si>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</si>
  <si>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</si>
  <si>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</si>
  <si>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</si>
  <si>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</si>
  <si>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</si>
  <si>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</si>
  <si>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</si>
  <si>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</si>
  <si>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</si>
  <si>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</si>
  <si>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</si>
  <si>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</si>
  <si>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</si>
  <si>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</si>
  <si>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</si>
  <si>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</si>
  <si>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</si>
  <si>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</si>
  <si>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</si>
  <si>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</si>
  <si>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</si>
  <si>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</si>
  <si>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</si>
  <si>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</si>
  <si>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</si>
  <si>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</si>
  <si>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</si>
  <si>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</si>
  <si>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</si>
  <si>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</si>
  <si>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</si>
  <si>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</si>
  <si>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</si>
  <si>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</si>
  <si>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</si>
  <si>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</si>
  <si>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</si>
  <si>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</si>
  <si>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</si>
  <si>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</si>
  <si>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</si>
  <si>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</si>
  <si>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</si>
  <si>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</si>
  <si>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</si>
  <si>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</si>
  <si>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</si>
  <si>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</si>
  <si>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</si>
  <si>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</si>
  <si>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</si>
  <si>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</si>
  <si>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</si>
  <si>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</si>
  <si>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</si>
  <si>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</si>
  <si>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</si>
  <si>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</si>
  <si>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</si>
  <si>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</si>
  <si>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</si>
  <si>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</si>
  <si>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</si>
  <si>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</si>
  <si>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</si>
  <si>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</si>
  <si>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</si>
  <si>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</si>
  <si>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</si>
  <si>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</si>
  <si>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</si>
  <si>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</si>
  <si>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</si>
  <si>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</si>
  <si>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</si>
  <si>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</si>
  <si>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</si>
  <si>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</si>
  <si>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</si>
  <si>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</si>
  <si>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</si>
  <si>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</si>
  <si>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</si>
  <si>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</si>
  <si>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</si>
  <si>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</si>
  <si>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</si>
  <si>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</si>
  <si>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</si>
  <si>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</si>
  <si>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</si>
  <si>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</si>
  <si>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</si>
  <si>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</si>
  <si>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</si>
  <si>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</si>
  <si>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</si>
  <si>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</si>
  <si>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</si>
  <si>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</si>
  <si>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</si>
  <si>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</si>
  <si>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</si>
  <si>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</si>
  <si>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</si>
  <si>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</si>
  <si>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</si>
  <si>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</si>
  <si>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</si>
  <si>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</si>
  <si>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</si>
  <si>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</si>
  <si>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</si>
  <si>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</si>
  <si>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</si>
  <si>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</si>
  <si>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</si>
  <si>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</si>
  <si>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</si>
  <si>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</si>
  <si>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</si>
  <si>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</si>
  <si>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</si>
  <si>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</si>
  <si>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</si>
  <si>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</si>
  <si>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</si>
  <si>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</si>
  <si>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</si>
  <si>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</si>
  <si>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</si>
  <si>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</si>
  <si>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</si>
  <si>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</si>
  <si>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</si>
  <si>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</si>
  <si>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</si>
  <si>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</si>
  <si>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</si>
  <si>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</si>
  <si>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</si>
  <si>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</si>
  <si>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</si>
  <si>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</si>
  <si>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</si>
  <si>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</si>
  <si>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</si>
  <si>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</si>
  <si>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</si>
  <si>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</si>
  <si>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</si>
  <si>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</si>
  <si>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</si>
  <si>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</si>
  <si>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</si>
  <si>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</si>
  <si>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</si>
  <si>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</si>
  <si>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</si>
  <si>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</si>
  <si>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</si>
  <si>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</si>
  <si>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</si>
  <si>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</si>
  <si>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</si>
  <si>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</si>
  <si>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</si>
  <si>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</si>
  <si>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</si>
  <si>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</si>
  <si>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</si>
  <si>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</si>
  <si>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</si>
  <si>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</si>
  <si>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</si>
  <si>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</si>
  <si>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</si>
  <si>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</si>
  <si>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</si>
  <si>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</si>
  <si>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</si>
  <si>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</si>
  <si>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</si>
  <si>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</si>
  <si>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</si>
  <si>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</si>
  <si>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</si>
  <si>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</si>
  <si>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</si>
  <si>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</si>
  <si>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</si>
  <si>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</si>
  <si>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</si>
  <si>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</si>
  <si>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</si>
  <si>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</si>
  <si>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</si>
  <si>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</si>
  <si>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</si>
  <si>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</si>
  <si>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</si>
  <si>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</si>
  <si>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</si>
  <si>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</si>
  <si>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</si>
  <si>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</si>
  <si>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</si>
  <si>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</si>
  <si>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</si>
  <si>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</si>
  <si>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</si>
  <si>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</si>
  <si>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</si>
  <si>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</si>
  <si>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</si>
  <si>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</si>
  <si>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</si>
  <si>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</si>
  <si>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</si>
  <si>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</si>
  <si>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</si>
  <si>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</si>
  <si>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</si>
  <si>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</si>
  <si>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</si>
  <si>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</si>
  <si>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</si>
  <si>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</si>
  <si>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</si>
  <si>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</si>
  <si>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</si>
  <si>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</si>
  <si>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</si>
  <si>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</si>
  <si>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</si>
  <si>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</si>
  <si>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</si>
  <si>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</si>
  <si>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</si>
  <si>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</si>
  <si>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</si>
  <si>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</si>
  <si>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</si>
  <si>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</si>
  <si>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</si>
  <si>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</si>
  <si>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</si>
  <si>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</si>
  <si>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</si>
  <si>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</si>
  <si>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</si>
  <si>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</si>
  <si>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</si>
  <si>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</si>
  <si>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</si>
  <si>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</si>
  <si>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</si>
  <si>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</si>
  <si>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</si>
  <si>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</si>
  <si>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</si>
  <si>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</si>
  <si>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</si>
  <si>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</si>
  <si>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</si>
  <si>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</si>
  <si>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</si>
  <si>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</si>
  <si>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</si>
  <si>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</si>
  <si>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</si>
  <si>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</si>
  <si>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</si>
  <si>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</si>
  <si>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</si>
  <si>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</si>
  <si>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</si>
  <si>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</si>
  <si>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</si>
  <si>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</si>
  <si>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</si>
  <si>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</si>
  <si>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</si>
  <si>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</si>
  <si>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</si>
  <si>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</si>
  <si>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</si>
  <si>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</si>
  <si>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</si>
  <si>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</si>
  <si>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</si>
  <si>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</si>
  <si>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</si>
  <si>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</si>
  <si>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</si>
  <si>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</si>
  <si>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</si>
  <si>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</si>
  <si>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</si>
  <si>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</si>
  <si>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</si>
  <si>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</si>
  <si>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</si>
  <si>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</si>
  <si>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</si>
  <si>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</si>
  <si>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</si>
  <si>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</si>
  <si>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</si>
  <si>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</si>
  <si>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</si>
  <si>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</si>
  <si>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</si>
  <si>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</si>
  <si>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</si>
  <si>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</si>
  <si>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</si>
  <si>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</si>
  <si>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</si>
  <si>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</si>
  <si>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</si>
  <si>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</si>
  <si>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</si>
  <si>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</si>
  <si>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</si>
  <si>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</si>
  <si>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</si>
  <si>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</si>
  <si>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</si>
  <si>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</si>
  <si>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</si>
  <si>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</si>
  <si>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</si>
  <si>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</si>
  <si>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</si>
  <si>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</si>
  <si>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</si>
  <si>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</si>
  <si>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</si>
  <si>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</si>
  <si>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</si>
  <si>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</si>
  <si>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</si>
  <si>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</si>
  <si>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</si>
  <si>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</si>
  <si>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</si>
  <si>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</si>
  <si>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</si>
  <si>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</si>
  <si>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</si>
  <si>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</si>
  <si>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</si>
  <si>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</si>
  <si>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</si>
  <si>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</si>
  <si>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</si>
  <si>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</si>
  <si>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</si>
  <si>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</si>
  <si>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</si>
  <si>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</si>
  <si>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</si>
  <si>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</si>
  <si>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</si>
  <si>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</si>
  <si>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</si>
  <si>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</si>
  <si>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</si>
  <si>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</si>
  <si>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</si>
  <si>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</si>
  <si>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</si>
  <si>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</si>
  <si>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</si>
  <si>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</si>
  <si>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</si>
  <si>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</si>
  <si>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</si>
  <si>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</si>
  <si>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</si>
  <si>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</si>
  <si>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</si>
  <si>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</si>
  <si>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</si>
  <si>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</si>
  <si>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</si>
  <si>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</si>
  <si>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</si>
  <si>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</si>
  <si>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</si>
  <si>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</si>
  <si>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</si>
  <si>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</si>
  <si>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</si>
  <si>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</si>
  <si>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</si>
  <si>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</si>
  <si>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</si>
  <si>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</si>
  <si>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</si>
  <si>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</si>
  <si>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</si>
  <si>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</si>
  <si>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</si>
  <si>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</si>
  <si>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</si>
  <si>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</si>
  <si>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</si>
  <si>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</si>
  <si>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</si>
  <si>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</si>
  <si>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</si>
  <si>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</si>
  <si>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</si>
  <si>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</si>
  <si>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</si>
  <si>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</si>
  <si>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</si>
  <si>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</si>
  <si>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</si>
  <si>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</si>
  <si>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</si>
  <si>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</si>
  <si>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</si>
  <si>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</si>
  <si>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</si>
  <si>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</si>
  <si>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</si>
  <si>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</si>
  <si>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</si>
  <si>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</si>
  <si>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</si>
  <si>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</si>
  <si>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</si>
  <si>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</si>
  <si>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</si>
  <si>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</si>
  <si>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</si>
  <si>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</si>
  <si>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</si>
  <si>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</si>
  <si>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</si>
  <si>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</si>
  <si>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</si>
  <si>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</si>
  <si>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</si>
  <si>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</si>
  <si>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</si>
  <si>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</si>
  <si>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</si>
  <si>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</si>
  <si>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</si>
  <si>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</si>
  <si>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</si>
  <si>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</si>
  <si>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</si>
  <si>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</si>
  <si>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</si>
  <si>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</si>
  <si>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</si>
  <si>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</si>
  <si>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</si>
  <si>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</si>
  <si>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</si>
  <si>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</si>
  <si>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</si>
  <si>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</si>
  <si>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</si>
  <si>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</si>
  <si>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</si>
  <si>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</si>
  <si>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</si>
  <si>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</si>
  <si>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</si>
  <si>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</si>
  <si>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</si>
  <si>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</si>
  <si>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</si>
  <si>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</si>
  <si>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</si>
  <si>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</si>
  <si>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</si>
  <si>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</si>
  <si>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</si>
  <si>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</si>
  <si>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</si>
  <si>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</si>
  <si>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</si>
  <si>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</si>
  <si>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</si>
  <si>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</si>
  <si>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</si>
  <si>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</si>
  <si>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</si>
  <si>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</si>
  <si>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</si>
  <si>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</si>
  <si>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</si>
  <si>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</si>
  <si>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</si>
  <si>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</si>
  <si>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</si>
  <si>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</si>
  <si>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</si>
  <si>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</si>
  <si>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</si>
  <si>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</si>
  <si>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</si>
  <si>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</si>
  <si>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</si>
  <si>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</si>
  <si>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</si>
  <si>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</si>
  <si>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</si>
  <si>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</si>
  <si>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</si>
  <si>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</si>
  <si>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</si>
  <si>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</si>
  <si>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</si>
  <si>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</si>
  <si>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</si>
  <si>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</si>
  <si>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</si>
  <si>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</si>
  <si>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</si>
  <si>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</si>
  <si>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</si>
  <si>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</si>
  <si>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</si>
  <si>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</si>
  <si>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</si>
  <si>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</si>
  <si>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</si>
  <si>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</si>
  <si>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</si>
  <si>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</si>
  <si>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</si>
  <si>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</si>
  <si>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</si>
  <si>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</si>
  <si>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</si>
  <si>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</si>
  <si>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</si>
  <si>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</si>
  <si>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</si>
  <si>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</si>
  <si>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</si>
  <si>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</si>
  <si>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</si>
  <si>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</si>
  <si>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</si>
  <si>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</si>
  <si>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</si>
  <si>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</si>
  <si>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</si>
  <si>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</si>
  <si>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</si>
  <si>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</si>
  <si>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</si>
  <si>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</si>
  <si>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</si>
  <si>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</si>
  <si>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</si>
  <si>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</si>
  <si>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</si>
  <si>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</si>
  <si>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</si>
  <si>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</si>
  <si>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</si>
  <si>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</si>
  <si>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</si>
  <si>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</si>
  <si>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</si>
  <si>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</si>
  <si>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</si>
  <si>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</si>
  <si>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</si>
  <si>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</si>
  <si>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</si>
  <si>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</si>
  <si>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</si>
  <si>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</si>
  <si>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</si>
  <si>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</si>
  <si>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</si>
  <si>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</si>
  <si>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</si>
  <si>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</si>
  <si>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</si>
  <si>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</si>
  <si>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</si>
  <si>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</si>
  <si>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</si>
  <si>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</si>
  <si>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</si>
  <si>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</si>
  <si>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</si>
  <si>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</si>
  <si>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</si>
  <si>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</si>
  <si>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</si>
  <si>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</si>
  <si>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</si>
  <si>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</si>
  <si>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</si>
  <si>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</si>
  <si>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</si>
  <si>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</si>
  <si>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</si>
  <si>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</si>
  <si>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</si>
  <si>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</si>
  <si>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</si>
  <si>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</si>
  <si>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</si>
  <si>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</si>
  <si>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</si>
  <si>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</si>
  <si>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</si>
  <si>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</si>
  <si>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</si>
  <si>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</si>
  <si>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</si>
  <si>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</si>
  <si>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</si>
  <si>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</si>
  <si>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</si>
  <si>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</si>
  <si>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</si>
  <si>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</si>
  <si>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</si>
  <si>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</si>
  <si>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</si>
  <si>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</si>
  <si>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</si>
  <si>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</si>
  <si>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</si>
  <si>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</si>
  <si>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</si>
  <si>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</si>
  <si>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</si>
  <si>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</si>
  <si>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</si>
  <si>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</si>
  <si>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</si>
  <si>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</si>
  <si>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</si>
  <si>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</si>
  <si>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</si>
  <si>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</si>
  <si>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</si>
  <si>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</si>
  <si>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</si>
  <si>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</si>
  <si>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</si>
  <si>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</si>
  <si>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</si>
  <si>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</si>
  <si>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</si>
  <si>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</si>
  <si>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</si>
  <si>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</si>
  <si>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</si>
  <si>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</si>
  <si>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</si>
  <si>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</si>
  <si>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</si>
  <si>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</si>
  <si>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</si>
  <si>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</si>
  <si>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</si>
  <si>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</si>
  <si>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</si>
  <si>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</si>
  <si>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</si>
  <si>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</si>
  <si>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</si>
  <si>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</si>
  <si>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</si>
  <si>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</si>
  <si>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</si>
  <si>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</si>
  <si>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</si>
  <si>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</si>
  <si>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</si>
  <si>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</si>
  <si>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</si>
  <si>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</si>
  <si>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</si>
  <si>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</si>
  <si>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</si>
  <si>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</si>
  <si>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</si>
  <si>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</si>
  <si>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</si>
  <si>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</si>
  <si>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</si>
  <si>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</si>
  <si>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</si>
  <si>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</si>
  <si>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</si>
  <si>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</si>
  <si>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</si>
  <si>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</si>
  <si>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</si>
  <si>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</si>
  <si>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</si>
  <si>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</si>
  <si>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</si>
  <si>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</si>
  <si>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</si>
  <si>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</si>
  <si>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</si>
  <si>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</si>
  <si>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</si>
  <si>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</si>
  <si>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</si>
  <si>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</si>
  <si>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</si>
  <si>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</si>
  <si>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</si>
  <si>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</si>
  <si>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</si>
  <si>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</si>
  <si>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</si>
  <si>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</si>
  <si>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</si>
  <si>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</si>
  <si>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</si>
  <si>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</si>
  <si>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</si>
  <si>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</si>
  <si>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</si>
  <si>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</si>
  <si>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</si>
  <si>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</si>
  <si>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</si>
  <si>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</si>
  <si>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</si>
  <si>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</si>
  <si>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</si>
  <si>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</si>
  <si>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</si>
  <si>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</si>
  <si>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</si>
  <si>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</si>
  <si>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</si>
  <si>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</si>
  <si>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</si>
  <si>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</si>
  <si>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</si>
  <si>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</si>
  <si>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</si>
  <si>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</si>
  <si>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</si>
  <si>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</si>
  <si>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</si>
  <si>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</si>
  <si>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</si>
  <si>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</si>
  <si>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</si>
  <si>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</si>
  <si>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</si>
  <si>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</si>
  <si>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</si>
  <si>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</si>
  <si>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</si>
  <si>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</si>
  <si>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</si>
  <si>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</si>
  <si>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</si>
  <si>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</si>
  <si>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</si>
  <si>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</si>
  <si>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</si>
  <si>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</si>
  <si>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</si>
  <si>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</si>
  <si>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</si>
  <si>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</si>
  <si>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</si>
  <si>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</si>
  <si>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</si>
  <si>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</si>
  <si>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</si>
  <si>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</si>
  <si>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</si>
  <si>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</si>
  <si>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</si>
  <si>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</si>
  <si>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</si>
  <si>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</si>
  <si>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</si>
  <si>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</si>
  <si>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</si>
  <si>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</si>
  <si>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</si>
  <si>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</si>
  <si>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</si>
  <si>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</si>
  <si>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</si>
  <si>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</si>
  <si>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</si>
  <si>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</si>
  <si>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</si>
  <si>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</si>
  <si>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</si>
  <si>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</si>
  <si>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</si>
  <si>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</si>
  <si>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</si>
  <si>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</si>
  <si>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</si>
  <si>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</si>
  <si>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</si>
  <si>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</si>
  <si>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</si>
  <si>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</si>
  <si>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</si>
  <si>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</si>
  <si>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</si>
  <si>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</si>
  <si>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</si>
  <si>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</si>
  <si>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</si>
  <si>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</si>
  <si>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</si>
  <si>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</si>
  <si>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</si>
  <si>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</si>
  <si>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</si>
  <si>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</si>
  <si>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</si>
  <si>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</si>
  <si>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</si>
  <si>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</si>
  <si>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</si>
  <si>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</si>
  <si>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</si>
  <si>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</si>
  <si>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</si>
  <si>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</si>
  <si>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</si>
  <si>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</si>
  <si>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</si>
  <si>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</si>
  <si>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</si>
  <si>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</si>
  <si>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</si>
  <si>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</si>
  <si>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</si>
  <si>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</si>
  <si>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</si>
  <si>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</si>
  <si>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</si>
  <si>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</si>
  <si>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</si>
  <si>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</si>
  <si>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</si>
  <si>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</si>
  <si>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</si>
  <si>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</si>
  <si>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</si>
  <si>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</si>
  <si>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</si>
  <si>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</si>
  <si>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</si>
  <si>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</si>
  <si>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</si>
  <si>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</si>
  <si>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</si>
  <si>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</si>
  <si>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</si>
  <si>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</si>
  <si>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</si>
  <si>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</si>
  <si>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</si>
  <si>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</si>
  <si>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</si>
  <si>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</si>
  <si>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</si>
  <si>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</si>
  <si>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</si>
  <si>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</si>
  <si>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</si>
  <si>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</si>
  <si>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</si>
  <si>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</si>
  <si>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</si>
  <si>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</si>
  <si>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</si>
  <si>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</si>
  <si>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</si>
  <si>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</si>
  <si>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</si>
  <si>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</si>
  <si>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</si>
  <si>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</si>
  <si>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</si>
  <si>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</si>
  <si>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</si>
  <si>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</si>
  <si>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</si>
  <si>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</si>
  <si>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</si>
  <si>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</si>
  <si>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</si>
  <si>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</si>
  <si>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</si>
  <si>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</si>
  <si>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</si>
  <si>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</si>
  <si>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</si>
  <si>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</si>
  <si>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</si>
  <si>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</si>
  <si>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</si>
  <si>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</si>
  <si>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</si>
  <si>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</si>
  <si>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</si>
  <si>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</si>
  <si>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</si>
  <si>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</si>
  <si>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</si>
  <si>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</si>
  <si>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</si>
  <si>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</si>
  <si>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</si>
  <si>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</si>
  <si>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</si>
  <si>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</si>
  <si>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</si>
  <si>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</si>
  <si>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</si>
  <si>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</si>
  <si>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</si>
  <si>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</si>
  <si>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</si>
  <si>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</si>
  <si>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</si>
  <si>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</si>
  <si>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</si>
  <si>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</si>
  <si>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</si>
  <si>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</si>
  <si>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</si>
  <si>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</si>
  <si>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</si>
  <si>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</si>
  <si>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</si>
  <si>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</si>
  <si>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</si>
  <si>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</si>
  <si>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</si>
  <si>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</si>
  <si>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</si>
  <si>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</si>
  <si>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</si>
  <si>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</si>
  <si>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</si>
  <si>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</si>
  <si>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</si>
  <si>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</si>
  <si>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</si>
  <si>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</si>
  <si>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</si>
  <si>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</si>
  <si>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</si>
  <si>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</si>
  <si>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</si>
  <si>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</si>
  <si>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</si>
  <si>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</si>
  <si>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</si>
  <si>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</si>
  <si>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</si>
  <si>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</si>
  <si>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</si>
  <si>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</si>
  <si>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</si>
  <si>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</si>
  <si>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</si>
  <si>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</si>
  <si>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</si>
  <si>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</si>
  <si>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</si>
  <si>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</si>
  <si>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</si>
  <si>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</si>
  <si>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</si>
  <si>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</si>
  <si>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</si>
  <si>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</si>
  <si>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</si>
  <si>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</si>
  <si>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</si>
  <si>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</si>
  <si>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</si>
  <si>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</si>
  <si>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</si>
  <si>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</si>
  <si>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</si>
  <si>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</si>
  <si>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</si>
  <si>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</si>
  <si>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</si>
  <si>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</si>
  <si>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</si>
  <si>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</si>
  <si>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</si>
  <si>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</si>
  <si>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</si>
  <si>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</si>
  <si>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</si>
  <si>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</si>
  <si>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</si>
  <si>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</si>
  <si>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</si>
  <si>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</si>
  <si>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</si>
  <si>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</si>
  <si>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</si>
  <si>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</si>
  <si>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</si>
  <si>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</si>
  <si>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</si>
  <si>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</si>
  <si>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</si>
  <si>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</si>
  <si>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</si>
  <si>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</si>
  <si>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</si>
  <si>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</si>
  <si>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</si>
  <si>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</si>
  <si>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</si>
  <si>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</si>
  <si>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</si>
  <si>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</si>
  <si>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</si>
  <si>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</si>
  <si>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</si>
  <si>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</si>
  <si>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</si>
  <si>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</si>
  <si>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</si>
  <si>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</si>
  <si>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</si>
  <si>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</si>
  <si>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</si>
  <si>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</si>
  <si>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</si>
  <si>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</si>
  <si>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</si>
  <si>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</si>
  <si>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</si>
  <si>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</si>
  <si>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</si>
  <si>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</si>
  <si>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</si>
  <si>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</si>
  <si>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</si>
  <si>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</si>
  <si>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</si>
  <si>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</si>
  <si>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</si>
  <si>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</si>
  <si>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</si>
  <si>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</si>
  <si>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</si>
  <si>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</si>
  <si>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</si>
  <si>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</si>
  <si>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</si>
  <si>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</si>
  <si>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</si>
  <si>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</si>
  <si>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</si>
  <si>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</si>
  <si>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</si>
  <si>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</si>
  <si>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</si>
  <si>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</si>
  <si>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</si>
  <si>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</si>
  <si>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</si>
  <si>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</si>
  <si>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</si>
  <si>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</si>
  <si>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</si>
  <si>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</si>
  <si>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</si>
  <si>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</si>
  <si>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</si>
  <si>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</si>
  <si>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</si>
  <si>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</si>
  <si>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</si>
  <si>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</si>
  <si>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</si>
  <si>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</si>
  <si>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</si>
  <si>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</si>
  <si>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</si>
  <si>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</si>
  <si>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</si>
  <si>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</si>
  <si>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</si>
  <si>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</si>
  <si>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</si>
  <si>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</si>
  <si>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</si>
  <si>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</si>
  <si>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</si>
  <si>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</si>
  <si>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</si>
  <si>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</si>
  <si>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</si>
  <si>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</si>
  <si>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</si>
  <si>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</si>
  <si>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</si>
  <si>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</si>
  <si>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</si>
  <si>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</si>
  <si>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</si>
  <si>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</si>
  <si>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</si>
  <si>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</si>
  <si>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</si>
  <si>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</si>
  <si>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</si>
  <si>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</si>
  <si>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</si>
  <si>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</si>
  <si>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</si>
  <si>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</si>
  <si>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</si>
  <si>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</si>
  <si>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</si>
  <si>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</si>
  <si>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</si>
  <si>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</si>
  <si>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</si>
  <si>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</si>
  <si>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</si>
  <si>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</si>
  <si>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</si>
  <si>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</si>
  <si>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</si>
  <si>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</si>
  <si>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</si>
  <si>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</si>
  <si>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</si>
  <si>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</si>
  <si>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</si>
  <si>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</si>
  <si>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</si>
  <si>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</si>
  <si>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</si>
  <si>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</si>
  <si>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</si>
  <si>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</si>
  <si>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</si>
  <si>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</si>
  <si>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</si>
  <si>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</si>
  <si>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</si>
  <si>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</si>
  <si>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</si>
  <si>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</si>
  <si>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</si>
  <si>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</si>
  <si>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</si>
  <si>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</si>
  <si>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</si>
  <si>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</si>
  <si>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</si>
  <si>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</si>
  <si>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</si>
  <si>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</si>
  <si>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</si>
  <si>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</si>
  <si>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</si>
  <si>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</si>
  <si>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</si>
  <si>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</si>
  <si>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</si>
  <si>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</si>
  <si>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</si>
  <si>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</si>
  <si>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</si>
  <si>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</si>
  <si>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</si>
  <si>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</si>
  <si>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</si>
  <si>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</si>
  <si>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</si>
  <si>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</si>
  <si>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</si>
  <si>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</si>
  <si>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</si>
  <si>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</si>
  <si>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</si>
  <si>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</si>
  <si>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</si>
  <si>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</si>
  <si>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</si>
  <si>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</si>
  <si>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</si>
  <si>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</si>
  <si>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</si>
  <si>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</si>
  <si>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</si>
  <si>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</si>
  <si>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</si>
  <si>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</si>
  <si>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</si>
  <si>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</si>
  <si>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</si>
  <si>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</si>
  <si>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</si>
  <si>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</si>
  <si>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</si>
  <si>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</si>
  <si>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</si>
  <si>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</si>
  <si>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</si>
  <si>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</si>
  <si>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</si>
  <si>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</si>
  <si>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</si>
  <si>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</si>
  <si>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</si>
  <si>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</si>
  <si>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</si>
  <si>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</si>
  <si>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</si>
  <si>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</si>
  <si>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</si>
  <si>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</si>
  <si>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</si>
  <si>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</si>
  <si>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</si>
  <si>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</si>
  <si>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</si>
  <si>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</si>
  <si>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</si>
  <si>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</si>
  <si>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</si>
  <si>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</si>
  <si>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</si>
  <si>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</si>
  <si>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</si>
  <si>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</si>
  <si>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</si>
  <si>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</si>
  <si>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</si>
  <si>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</si>
  <si>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</si>
  <si>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</si>
  <si>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</si>
  <si>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</si>
  <si>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</si>
  <si>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</si>
  <si>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</si>
  <si>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</si>
  <si>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</si>
  <si>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</si>
  <si>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</si>
  <si>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</si>
  <si>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</si>
  <si>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</si>
  <si>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</si>
  <si>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</si>
  <si>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</si>
  <si>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</si>
  <si>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</si>
  <si>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</si>
  <si>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</si>
  <si>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</si>
  <si>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</si>
  <si>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</si>
  <si>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</si>
  <si>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</si>
  <si>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</si>
  <si>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</si>
  <si>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</si>
  <si>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</si>
  <si>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</si>
  <si>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</si>
  <si>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</si>
  <si>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</si>
  <si>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</si>
  <si>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</si>
  <si>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</si>
  <si>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</si>
  <si>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</si>
  <si>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</si>
  <si>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</si>
  <si>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</si>
  <si>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</si>
  <si>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</si>
  <si>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</si>
  <si>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</si>
  <si>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</si>
  <si>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</si>
  <si>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</si>
  <si>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</si>
  <si>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</si>
  <si>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</si>
  <si>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</si>
  <si>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</si>
  <si>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</si>
  <si>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</si>
  <si>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</si>
  <si>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</si>
  <si>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</si>
  <si>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</si>
  <si>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</si>
  <si>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</si>
  <si>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</si>
  <si>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</si>
  <si>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</si>
  <si>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</si>
  <si>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</si>
  <si>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</si>
  <si>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</si>
  <si>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</si>
  <si>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</si>
  <si>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</si>
  <si>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</si>
  <si>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</si>
  <si>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</si>
  <si>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</si>
  <si>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</si>
  <si>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</si>
  <si>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</si>
  <si>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</si>
  <si>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</si>
  <si>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</si>
  <si>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</si>
  <si>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</si>
  <si>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</si>
  <si>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</si>
  <si>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</si>
  <si>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</si>
  <si>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</si>
  <si>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</si>
  <si>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</si>
  <si>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</si>
  <si>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</si>
  <si>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</si>
  <si>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</si>
  <si>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</si>
  <si>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</si>
  <si>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</si>
  <si>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</si>
  <si>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</si>
  <si>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</si>
  <si>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</si>
  <si>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</si>
  <si>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</si>
  <si>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</si>
  <si>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</si>
  <si>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</si>
  <si>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</si>
  <si>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</si>
  <si>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</si>
  <si>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</si>
  <si>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</si>
  <si>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</si>
  <si>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</si>
  <si>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</si>
  <si>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</si>
  <si>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</si>
  <si>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</si>
  <si>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</si>
  <si>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</si>
  <si>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</si>
  <si>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</si>
  <si>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</si>
  <si>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</si>
  <si>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</si>
  <si>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</si>
  <si>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</si>
  <si>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</si>
  <si>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</si>
  <si>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</si>
  <si>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</si>
  <si>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</si>
  <si>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</si>
  <si>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</si>
  <si>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</si>
  <si>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</si>
  <si>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</si>
  <si>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</si>
  <si>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</si>
  <si>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</si>
  <si>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</si>
  <si>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</si>
  <si>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</si>
  <si>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</si>
  <si>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</si>
  <si>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</si>
  <si>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</si>
  <si>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</si>
  <si>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</si>
  <si>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</si>
  <si>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</si>
  <si>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</si>
  <si>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</si>
  <si>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</si>
  <si>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</si>
  <si>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</si>
  <si>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</si>
  <si>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</si>
  <si>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</si>
  <si>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</si>
  <si>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</si>
  <si>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</si>
  <si>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</si>
  <si>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</si>
  <si>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</si>
  <si>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</si>
  <si>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</si>
  <si>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</si>
  <si>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</si>
  <si>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</si>
  <si>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</si>
  <si>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</si>
  <si>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</si>
  <si>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</si>
  <si>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</si>
  <si>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</si>
  <si>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</si>
  <si>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</si>
  <si>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</si>
  <si>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</si>
  <si>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</si>
  <si>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</si>
  <si>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</si>
  <si>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</si>
  <si>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</si>
  <si>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</si>
  <si>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</si>
  <si>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</si>
  <si>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</si>
  <si>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</si>
  <si>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</si>
  <si>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</si>
  <si>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</si>
  <si>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</si>
  <si>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</si>
  <si>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</si>
  <si>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</si>
  <si>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</si>
  <si>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</si>
  <si>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</si>
  <si>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</si>
  <si>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</si>
  <si>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</si>
  <si>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</si>
  <si>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</si>
  <si>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</si>
  <si>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</si>
  <si>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</si>
  <si>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</si>
  <si>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</si>
  <si>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</si>
  <si>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</si>
  <si>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</si>
  <si>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</si>
  <si>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</si>
  <si>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</si>
  <si>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</si>
  <si>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</si>
  <si>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</si>
  <si>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</si>
  <si>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</si>
  <si>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</si>
  <si>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</si>
  <si>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</si>
  <si>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</si>
  <si>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</si>
  <si>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</si>
  <si>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</si>
  <si>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</si>
  <si>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</si>
  <si>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</si>
  <si>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</si>
  <si>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</si>
  <si>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</si>
  <si>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</si>
  <si>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</si>
  <si>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</si>
  <si>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</si>
  <si>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</si>
  <si>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</si>
  <si>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</si>
  <si>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</si>
  <si>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</si>
  <si>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</si>
  <si>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</si>
  <si>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</si>
  <si>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</si>
  <si>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</si>
  <si>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</si>
  <si>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</si>
  <si>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</si>
  <si>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</si>
  <si>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</si>
  <si>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</si>
  <si>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</si>
  <si>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</si>
  <si>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</si>
  <si>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</si>
  <si>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</si>
  <si>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</si>
  <si>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</si>
  <si>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</si>
  <si>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</si>
  <si>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</si>
  <si>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</si>
  <si>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</si>
  <si>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</si>
  <si>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</si>
  <si>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</si>
  <si>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</si>
  <si>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</si>
  <si>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</si>
  <si>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</si>
  <si>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</si>
  <si>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</si>
  <si>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</si>
  <si>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</si>
  <si>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</si>
  <si>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</si>
  <si>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</si>
  <si>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</si>
  <si>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</si>
  <si>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</si>
  <si>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</si>
  <si>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</si>
  <si>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</si>
  <si>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</si>
  <si>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</si>
  <si>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</si>
  <si>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</si>
  <si>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</si>
  <si>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</si>
  <si>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</si>
  <si>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</si>
  <si>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</si>
  <si>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</si>
  <si>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</si>
  <si>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</si>
  <si>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</si>
  <si>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</si>
  <si>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</si>
  <si>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</si>
  <si>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</si>
  <si>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</si>
  <si>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</si>
  <si>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</si>
  <si>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</si>
  <si>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</si>
  <si>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</si>
  <si>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</si>
  <si>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</si>
  <si>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</si>
  <si>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</si>
  <si>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</si>
  <si>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</si>
  <si>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</si>
  <si>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</si>
  <si>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</si>
  <si>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</si>
  <si>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</si>
  <si>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</si>
  <si>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</si>
  <si>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</si>
  <si>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</si>
  <si>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</si>
  <si>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</si>
  <si>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</si>
  <si>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</si>
  <si>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</si>
  <si>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</si>
  <si>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</si>
  <si>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</si>
  <si>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</si>
  <si>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</si>
  <si>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</si>
  <si>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</si>
  <si>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</si>
  <si>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</si>
  <si>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</si>
  <si>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</si>
  <si>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</si>
  <si>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</si>
  <si>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</si>
  <si>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</si>
  <si>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</si>
  <si>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</si>
  <si>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</si>
  <si>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</si>
  <si>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</si>
  <si>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</si>
  <si>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</si>
  <si>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</si>
  <si>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</si>
  <si>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</si>
  <si>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</si>
  <si>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</si>
  <si>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</si>
  <si>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</si>
  <si>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</si>
  <si>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</si>
  <si>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</si>
  <si>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</si>
  <si>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</si>
  <si>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</si>
  <si>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</si>
  <si>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</si>
  <si>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</si>
  <si>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</si>
  <si>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</si>
  <si>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</si>
  <si>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</si>
  <si>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</si>
  <si>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</si>
  <si>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</si>
  <si>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</si>
  <si>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</si>
  <si>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</si>
  <si>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</si>
  <si>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</si>
  <si>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</si>
  <si>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</si>
  <si>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</si>
  <si>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</si>
  <si>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</si>
  <si>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</si>
  <si>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</si>
  <si>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</si>
  <si>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</si>
  <si>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</si>
  <si>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</si>
  <si>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</si>
  <si>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</si>
  <si>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</si>
  <si>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</si>
  <si>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</si>
  <si>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</si>
  <si>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</si>
  <si>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</si>
  <si>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</si>
  <si>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</si>
  <si>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</si>
  <si>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</si>
  <si>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</si>
  <si>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</si>
  <si>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</si>
  <si>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</si>
  <si>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</si>
  <si>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</si>
  <si>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</si>
  <si>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</si>
  <si>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</si>
  <si>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</si>
  <si>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</si>
  <si>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</si>
  <si>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</si>
  <si>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</si>
  <si>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</si>
  <si>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</si>
  <si>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</si>
  <si>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</si>
  <si>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</si>
  <si>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</si>
  <si>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</si>
  <si>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</si>
  <si>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</si>
  <si>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</si>
  <si>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</si>
  <si>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</si>
  <si>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</si>
  <si>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</si>
  <si>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</si>
  <si>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</si>
  <si>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</si>
  <si>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</si>
  <si>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</si>
  <si>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</si>
  <si>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</si>
  <si>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</si>
  <si>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</si>
  <si>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</si>
  <si>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</si>
  <si>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</si>
  <si>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</si>
  <si>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</si>
  <si>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</si>
  <si>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</si>
  <si>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</si>
  <si>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</si>
  <si>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</si>
  <si>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</si>
  <si>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</si>
  <si>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</si>
  <si>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</si>
  <si>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</si>
  <si>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</si>
  <si>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</si>
  <si>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</si>
  <si>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</si>
  <si>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</si>
  <si>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</si>
  <si>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</si>
  <si>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</si>
  <si>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</si>
  <si>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</si>
  <si>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</si>
  <si>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</si>
  <si>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</si>
  <si>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</si>
  <si>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</si>
  <si>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</si>
  <si>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</si>
  <si>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</si>
  <si>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</si>
  <si>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</si>
  <si>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</si>
  <si>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</si>
  <si>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</si>
  <si>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</si>
  <si>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</si>
  <si>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</si>
  <si>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</si>
  <si>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</si>
  <si>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</si>
  <si>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</si>
  <si>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</si>
  <si>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</si>
  <si>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</si>
  <si>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</si>
  <si>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</si>
  <si>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</si>
  <si>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</si>
  <si>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</si>
  <si>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</si>
  <si>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</si>
  <si>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</si>
  <si>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</si>
  <si>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</si>
  <si>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</si>
  <si>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</si>
  <si>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</si>
  <si>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</si>
  <si>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</si>
  <si>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</si>
  <si>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</si>
  <si>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</si>
  <si>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</si>
  <si>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</si>
  <si>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</si>
  <si>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</si>
  <si>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</si>
  <si>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</si>
  <si>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</si>
  <si>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</si>
  <si>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</si>
  <si>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</si>
  <si>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</si>
  <si>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</si>
  <si>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</si>
  <si>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</si>
  <si>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</si>
  <si>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</si>
  <si>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</si>
  <si>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</si>
  <si>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</si>
  <si>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</si>
  <si>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</si>
  <si>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</si>
  <si>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</si>
  <si>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</si>
  <si>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</si>
  <si>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</si>
  <si>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</si>
  <si>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</si>
  <si>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</si>
  <si>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</si>
  <si>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</si>
  <si>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</si>
  <si>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</si>
  <si>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</si>
  <si>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</si>
  <si>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</si>
  <si>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</si>
  <si>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</si>
  <si>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</si>
  <si>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</si>
  <si>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</si>
  <si>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</si>
  <si>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</si>
  <si>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</si>
  <si>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</si>
  <si>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</si>
  <si>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</si>
  <si>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</si>
  <si>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</si>
  <si>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</si>
  <si>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</si>
  <si>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</si>
  <si>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</si>
  <si>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</si>
  <si>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</si>
  <si>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</si>
  <si>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</si>
  <si>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</si>
  <si>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</si>
  <si>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</si>
  <si>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</si>
  <si>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</si>
  <si>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</si>
  <si>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</si>
  <si>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</si>
  <si>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</si>
  <si>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</si>
  <si>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</si>
  <si>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</si>
  <si>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</si>
  <si>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</si>
  <si>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</si>
  <si>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</si>
  <si>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</si>
  <si>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</si>
  <si>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</si>
  <si>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</si>
  <si>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</si>
  <si>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</si>
  <si>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</si>
  <si>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</si>
  <si>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</si>
  <si>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</si>
  <si>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</si>
  <si>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</si>
  <si>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</si>
  <si>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</si>
  <si>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</si>
  <si>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</si>
  <si>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</si>
  <si>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</si>
  <si>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</si>
  <si>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</si>
  <si>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</si>
  <si>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</si>
  <si>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</si>
  <si>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</si>
  <si>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</si>
  <si>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</si>
  <si>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</si>
  <si>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</si>
  <si>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</si>
  <si>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</si>
  <si>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</si>
  <si>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</si>
  <si>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</si>
  <si>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</si>
  <si>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</si>
  <si>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</si>
  <si>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</si>
  <si>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</si>
  <si>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</si>
  <si>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</si>
  <si>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</si>
  <si>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</si>
  <si>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</si>
  <si>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</si>
  <si>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</si>
  <si>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</si>
  <si>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</si>
  <si>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</si>
  <si>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</si>
  <si>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</si>
  <si>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</si>
  <si>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</si>
  <si>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</si>
  <si>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</si>
  <si>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</si>
  <si>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</si>
  <si>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</si>
  <si>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</si>
  <si>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</si>
  <si>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</si>
  <si>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</si>
  <si>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</si>
  <si>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</si>
  <si>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</si>
  <si>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</si>
  <si>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</si>
  <si>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</si>
  <si>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</si>
  <si>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</si>
  <si>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</si>
  <si>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</si>
  <si>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</si>
  <si>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</si>
  <si>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</si>
  <si>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</si>
  <si>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</si>
  <si>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</si>
  <si>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</si>
  <si>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</si>
  <si>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</si>
  <si>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</si>
  <si>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</si>
  <si>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</si>
  <si>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</si>
  <si>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</si>
  <si>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</si>
  <si>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</si>
  <si>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</si>
  <si>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</si>
  <si>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</si>
  <si>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</si>
  <si>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</si>
  <si>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</si>
  <si>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</si>
  <si>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</si>
  <si>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</si>
  <si>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</si>
  <si>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</si>
  <si>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</si>
  <si>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</si>
  <si>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</si>
  <si>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</si>
  <si>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</si>
  <si>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</si>
  <si>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</si>
  <si>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</si>
  <si>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</si>
  <si>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</si>
  <si>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</si>
  <si>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</si>
  <si>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</si>
  <si>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</si>
  <si>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</si>
  <si>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</si>
  <si>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</si>
  <si>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</si>
  <si>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</si>
  <si>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</si>
  <si>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</si>
  <si>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</si>
  <si>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</si>
  <si>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</si>
  <si>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</si>
  <si>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</si>
  <si>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</si>
  <si>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</si>
  <si>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</si>
  <si>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</si>
  <si>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</si>
  <si>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</si>
  <si>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</si>
  <si>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</si>
  <si>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</si>
  <si>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</si>
  <si>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</si>
  <si>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</si>
  <si>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</si>
  <si>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</si>
  <si>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</si>
  <si>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</si>
  <si>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</si>
  <si>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</si>
  <si>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</si>
  <si>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</si>
  <si>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</si>
  <si>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</si>
  <si>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</si>
  <si>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</si>
  <si>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</si>
  <si>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</si>
  <si>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</si>
  <si>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</si>
  <si>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</si>
  <si>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</si>
  <si>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</si>
  <si>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</si>
  <si>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</si>
  <si>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</si>
  <si>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</si>
  <si>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</si>
  <si>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</si>
  <si>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</si>
  <si>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</si>
  <si>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</si>
  <si>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</si>
  <si>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</si>
  <si>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</si>
  <si>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</si>
  <si>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</si>
  <si>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</si>
  <si>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</si>
  <si>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</si>
  <si>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</si>
  <si>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</si>
  <si>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</si>
  <si>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</si>
  <si>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</si>
  <si>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</si>
  <si>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</si>
  <si>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</si>
  <si>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</si>
  <si>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</si>
  <si>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</si>
  <si>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</si>
  <si>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</si>
  <si>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</si>
  <si>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</si>
  <si>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</si>
  <si>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</si>
  <si>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</si>
  <si>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</si>
  <si>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</si>
  <si>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</si>
  <si>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</si>
  <si>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</si>
  <si>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</si>
  <si>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</si>
  <si>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</si>
  <si>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</si>
  <si>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</si>
  <si>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</si>
  <si>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</si>
  <si>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</si>
  <si>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</si>
  <si>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</si>
  <si>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</si>
  <si>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</si>
  <si>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</si>
  <si>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</si>
  <si>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</si>
  <si>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</si>
  <si>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</si>
  <si>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</si>
  <si>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</si>
  <si>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</si>
  <si>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</si>
  <si>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</si>
  <si>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</si>
  <si>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</si>
  <si>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</si>
  <si>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</si>
  <si>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</si>
  <si>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</si>
  <si>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</si>
  <si>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</si>
  <si>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</si>
  <si>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</si>
  <si>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</si>
  <si>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</si>
  <si>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</si>
  <si>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</si>
  <si>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</si>
  <si>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</si>
  <si>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</si>
  <si>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</si>
  <si>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</si>
  <si>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</si>
  <si>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</si>
  <si>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</si>
  <si>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</si>
  <si>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</si>
  <si>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</si>
  <si>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</si>
  <si>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</si>
  <si>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</si>
  <si>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</si>
  <si>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</si>
  <si>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</si>
  <si>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</si>
  <si>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</si>
  <si>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</si>
  <si>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</si>
  <si>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</si>
  <si>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</si>
  <si>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</si>
  <si>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</si>
  <si>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</si>
  <si>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</si>
  <si>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</si>
  <si>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</si>
  <si>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</si>
  <si>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</si>
  <si>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</si>
  <si>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</si>
  <si>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</si>
  <si>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</si>
  <si>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</si>
  <si>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</si>
  <si>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</si>
  <si>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</si>
  <si>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</si>
  <si>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</si>
  <si>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</si>
  <si>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</si>
  <si>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</si>
  <si>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</si>
  <si>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</si>
  <si>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</si>
  <si>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</si>
  <si>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</si>
  <si>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</si>
  <si>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</si>
  <si>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</si>
  <si>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</si>
  <si>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</si>
  <si>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</si>
  <si>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</si>
  <si>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</si>
  <si>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</si>
  <si>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</si>
  <si>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</si>
  <si>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</si>
  <si>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</si>
  <si>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</si>
  <si>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</si>
  <si>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</si>
  <si>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</si>
  <si>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</si>
  <si>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</si>
  <si>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</si>
  <si>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</si>
  <si>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</si>
  <si>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</si>
  <si>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</si>
  <si>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</si>
  <si>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</si>
  <si>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</si>
  <si>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</si>
  <si>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</si>
  <si>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</si>
  <si>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</si>
  <si>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</si>
  <si>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</si>
  <si>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</si>
  <si>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</si>
  <si>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</si>
  <si>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</si>
  <si>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</si>
  <si>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</si>
  <si>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</si>
  <si>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</si>
  <si>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</si>
  <si>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</si>
  <si>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</si>
  <si>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</si>
  <si>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</si>
  <si>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</si>
  <si>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</si>
  <si>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</si>
  <si>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</si>
  <si>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</si>
  <si>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</si>
  <si>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</si>
  <si>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</si>
  <si>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</si>
  <si>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</si>
  <si>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</si>
  <si>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</si>
  <si>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</si>
  <si>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</si>
  <si>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</si>
  <si>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</si>
  <si>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</si>
  <si>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</si>
  <si>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</si>
  <si>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</si>
  <si>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</si>
  <si>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</si>
  <si>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</si>
  <si>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</si>
  <si>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</si>
  <si>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</si>
  <si>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</si>
  <si>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</si>
  <si>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</si>
  <si>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</si>
  <si>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</si>
  <si>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</si>
  <si>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</si>
  <si>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</si>
  <si>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</si>
  <si>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</si>
  <si>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</si>
  <si>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</si>
  <si>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</si>
  <si>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</si>
  <si>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</si>
  <si>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</si>
  <si>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</si>
  <si>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</si>
  <si>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</si>
  <si>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</si>
  <si>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</si>
  <si>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</si>
  <si>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</si>
  <si>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</si>
  <si>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</si>
  <si>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</si>
  <si>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</si>
  <si>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</si>
  <si>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</si>
  <si>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</si>
  <si>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</si>
  <si>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</si>
  <si>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</si>
  <si>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</si>
  <si>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</si>
  <si>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</si>
  <si>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</si>
  <si>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</si>
  <si>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</si>
  <si>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</si>
  <si>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</si>
  <si>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</si>
  <si>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</si>
  <si>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</si>
  <si>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</si>
  <si>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</si>
  <si>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</si>
  <si>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</si>
  <si>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</si>
  <si>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</si>
  <si>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</si>
  <si>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</si>
  <si>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</si>
  <si>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</si>
  <si>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</si>
  <si>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</si>
  <si>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</si>
  <si>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</si>
  <si>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</si>
  <si>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</si>
  <si>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</si>
  <si>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</si>
  <si>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</si>
  <si>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</si>
  <si>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</si>
  <si>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</si>
  <si>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</si>
  <si>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</si>
  <si>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</si>
  <si>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</si>
  <si>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</si>
  <si>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</si>
  <si>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</si>
  <si>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</si>
  <si>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</si>
  <si>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</si>
  <si>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</si>
  <si>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</si>
  <si>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</si>
  <si>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</si>
  <si>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</si>
  <si>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</si>
  <si>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</si>
  <si>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</si>
  <si>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</si>
  <si>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</si>
  <si>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</si>
  <si>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</si>
  <si>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</si>
  <si>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</si>
  <si>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</si>
  <si>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</si>
  <si>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</si>
  <si>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</si>
  <si>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</si>
  <si>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</si>
  <si>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</si>
  <si>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</si>
  <si>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</si>
  <si>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</si>
  <si>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</si>
  <si>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</si>
  <si>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</si>
  <si>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</si>
  <si>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</si>
  <si>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</si>
  <si>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</si>
  <si>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</si>
  <si>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</si>
  <si>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</si>
  <si>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</si>
  <si>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</si>
  <si>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</si>
  <si>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</si>
  <si>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</si>
  <si>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</si>
  <si>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</si>
  <si>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</si>
  <si>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</si>
  <si>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</si>
  <si>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</si>
  <si>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</si>
  <si>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</si>
  <si>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</si>
  <si>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</si>
  <si>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</si>
  <si>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</si>
  <si>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</si>
  <si>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</si>
  <si>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</si>
  <si>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</si>
  <si>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</si>
  <si>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</si>
  <si>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</si>
  <si>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</si>
  <si>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</si>
  <si>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</si>
  <si>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</si>
  <si>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</si>
  <si>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</si>
  <si>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</si>
  <si>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</si>
  <si>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</si>
  <si>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</si>
  <si>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</si>
  <si>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</si>
  <si>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</si>
  <si>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</si>
  <si>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</si>
  <si>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</si>
  <si>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</si>
  <si>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</si>
  <si>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</si>
  <si>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</si>
  <si>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</si>
  <si>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</si>
  <si>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</si>
  <si>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</si>
  <si>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</si>
  <si>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</si>
  <si>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</si>
  <si>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</si>
  <si>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</si>
  <si>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</si>
  <si>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</si>
  <si>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</si>
  <si>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</si>
  <si>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</si>
  <si>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</si>
  <si>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</si>
  <si>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</si>
  <si>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</si>
  <si>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</si>
  <si>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</si>
  <si>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</si>
  <si>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</si>
  <si>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</si>
  <si>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</si>
  <si>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</si>
  <si>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</si>
  <si>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</si>
  <si>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</si>
  <si>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</si>
  <si>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</si>
  <si>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</si>
  <si>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</si>
  <si>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</si>
  <si>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</si>
  <si>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</si>
  <si>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</si>
  <si>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</si>
  <si>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</si>
  <si>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</si>
  <si>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</si>
  <si>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</si>
  <si>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</si>
  <si>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</si>
  <si>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</si>
  <si>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</si>
  <si>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</si>
  <si>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</si>
  <si>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</si>
  <si>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</si>
  <si>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</si>
  <si>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</si>
  <si>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</si>
  <si>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</si>
  <si>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</si>
  <si>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</si>
  <si>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</si>
  <si>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</si>
  <si>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</si>
  <si>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</si>
  <si>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</si>
  <si>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</si>
  <si>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</si>
  <si>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</si>
  <si>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</si>
  <si>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</si>
  <si>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</si>
  <si>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</si>
  <si>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</si>
  <si>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</si>
  <si>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</si>
  <si>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</si>
  <si>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</si>
  <si>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</si>
  <si>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</si>
  <si>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</si>
  <si>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</si>
  <si>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</si>
  <si>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</si>
  <si>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</si>
  <si>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</si>
  <si>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</si>
  <si>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</si>
  <si>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</si>
  <si>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</si>
  <si>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</si>
  <si>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</si>
  <si>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</si>
  <si>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</si>
  <si>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</si>
  <si>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</si>
  <si>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</si>
  <si>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</si>
  <si>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</si>
  <si>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</si>
  <si>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</si>
  <si>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</si>
  <si>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</si>
  <si>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</si>
  <si>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</si>
  <si>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</si>
  <si>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</si>
  <si>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</si>
  <si>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</si>
  <si>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</si>
  <si>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</si>
  <si>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</si>
  <si>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</si>
  <si>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</si>
  <si>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</si>
  <si>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</si>
  <si>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</si>
  <si>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</si>
  <si>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</si>
  <si>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</si>
  <si>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</si>
  <si>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</si>
  <si>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</si>
  <si>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</si>
  <si>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</si>
  <si>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</si>
  <si>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</si>
  <si>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</si>
  <si>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</si>
  <si>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</si>
  <si>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</si>
  <si>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</si>
  <si>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</si>
  <si>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</si>
  <si>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</si>
  <si>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</si>
  <si>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</si>
  <si>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</si>
  <si>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</si>
  <si>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</si>
  <si>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</si>
  <si>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</si>
  <si>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</si>
  <si>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</si>
  <si>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</si>
  <si>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</si>
  <si>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</si>
  <si>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</si>
  <si>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</si>
  <si>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</si>
  <si>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</si>
  <si>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</si>
  <si>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</si>
  <si>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</si>
  <si>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</si>
  <si>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</si>
  <si>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</si>
  <si>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</si>
  <si>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</si>
  <si>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</si>
  <si>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</si>
  <si>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</si>
  <si>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</si>
  <si>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</si>
  <si>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</si>
  <si>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</si>
  <si>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</si>
  <si>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</si>
  <si>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</si>
  <si>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</si>
  <si>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</si>
  <si>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</si>
  <si>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</si>
  <si>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</si>
  <si>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</si>
  <si>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</si>
  <si>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</si>
  <si>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</si>
  <si>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</si>
  <si>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</si>
  <si>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</si>
  <si>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</si>
  <si>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</si>
  <si>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</si>
  <si>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</si>
  <si>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</si>
  <si>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</si>
  <si>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</si>
  <si>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</si>
  <si>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</si>
  <si>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</si>
  <si>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</si>
  <si>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</si>
  <si>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</si>
  <si>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</si>
  <si>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</si>
  <si>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</si>
  <si>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</si>
  <si>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</si>
  <si>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</si>
  <si>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</si>
  <si>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</si>
  <si>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</si>
  <si>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</si>
  <si>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</si>
  <si>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</si>
  <si>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</si>
  <si>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</si>
  <si>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</si>
  <si>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</si>
  <si>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</si>
  <si>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</si>
  <si>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</si>
  <si>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</si>
  <si>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</si>
  <si>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</si>
  <si>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</si>
  <si>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</si>
  <si>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</si>
  <si>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</si>
  <si>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</si>
  <si>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</si>
  <si>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</si>
  <si>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</si>
  <si>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</si>
  <si>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</si>
  <si>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</si>
  <si>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</si>
  <si>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</si>
  <si>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</si>
  <si>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</si>
  <si>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</si>
  <si>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</si>
  <si>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</si>
  <si>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</si>
  <si>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</si>
  <si>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</si>
  <si>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</si>
  <si>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</si>
  <si>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</si>
  <si>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</si>
  <si>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</si>
  <si>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</si>
  <si>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</si>
  <si>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</si>
  <si>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</si>
  <si>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</si>
  <si>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</si>
  <si>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</si>
  <si>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</si>
  <si>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</si>
  <si>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</si>
  <si>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</si>
  <si>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</si>
  <si>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</si>
  <si>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</si>
  <si>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</si>
  <si>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</si>
  <si>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</si>
  <si>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</si>
  <si>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</si>
  <si>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</si>
  <si>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</si>
  <si>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</si>
  <si>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</si>
  <si>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</si>
  <si>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</si>
  <si>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</si>
  <si>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</si>
  <si>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</si>
  <si>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</si>
  <si>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</si>
  <si>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</si>
  <si>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</si>
  <si>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</si>
  <si>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</si>
  <si>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</si>
  <si>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</si>
  <si>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</si>
  <si>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</si>
  <si>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</si>
  <si>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</si>
  <si>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</si>
  <si>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</si>
  <si>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</si>
  <si>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</si>
  <si>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</si>
  <si>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</si>
  <si>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</si>
  <si>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</si>
  <si>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</si>
  <si>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</si>
  <si>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</si>
  <si>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</si>
  <si>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</si>
  <si>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</si>
  <si>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</si>
  <si>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</si>
  <si>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</si>
  <si>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</si>
  <si>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</si>
  <si>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</si>
  <si>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</si>
  <si>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</si>
  <si>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</si>
  <si>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</si>
  <si>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</si>
  <si>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</si>
  <si>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</si>
  <si>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</si>
  <si>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</si>
  <si>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</si>
  <si>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</si>
  <si>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</si>
  <si>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</si>
  <si>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</si>
  <si>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</si>
  <si>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</si>
  <si>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</si>
  <si>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</si>
  <si>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</si>
  <si>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</si>
  <si>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</si>
  <si>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</si>
  <si>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</si>
  <si>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</si>
  <si>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</si>
  <si>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</si>
  <si>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</si>
  <si>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</si>
  <si>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</si>
  <si>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</si>
  <si>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</si>
  <si>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</si>
  <si>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</si>
  <si>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</si>
  <si>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</si>
  <si>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</si>
  <si>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</si>
  <si>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</si>
  <si>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</si>
  <si>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</si>
  <si>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</si>
  <si>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</si>
  <si>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</si>
  <si>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</si>
  <si>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</si>
  <si>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</si>
  <si>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</si>
  <si>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</si>
  <si>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</si>
  <si>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</si>
  <si>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</si>
  <si>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</si>
  <si>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</si>
  <si>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</si>
  <si>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</si>
  <si>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</si>
  <si>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</si>
  <si>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</si>
  <si>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</si>
  <si>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</si>
  <si>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</si>
  <si>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</si>
  <si>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</si>
  <si>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</si>
  <si>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</si>
  <si>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</si>
  <si>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</si>
  <si>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</si>
  <si>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</si>
  <si>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</si>
  <si>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</si>
  <si>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</si>
  <si>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</si>
  <si>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</si>
  <si>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</si>
  <si>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</si>
  <si>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</si>
  <si>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</si>
  <si>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</si>
  <si>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</si>
  <si>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</si>
  <si>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</si>
  <si>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</si>
  <si>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</si>
  <si>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</si>
  <si>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</si>
  <si>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</si>
  <si>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</si>
  <si>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</si>
  <si>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</si>
  <si>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</si>
  <si>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</si>
  <si>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</si>
  <si>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</si>
  <si>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</si>
  <si>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</si>
  <si>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</si>
  <si>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</si>
  <si>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</si>
  <si>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</si>
  <si>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</si>
  <si>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</si>
  <si>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</si>
  <si>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</si>
  <si>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</si>
  <si>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</si>
  <si>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</si>
  <si>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</si>
  <si>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</si>
  <si>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</si>
  <si>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</si>
  <si>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</si>
  <si>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</si>
  <si>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</si>
  <si>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</si>
  <si>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</si>
  <si>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</si>
  <si>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</si>
  <si>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</si>
  <si>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</si>
  <si>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</si>
  <si>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</si>
  <si>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</si>
  <si>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</si>
  <si>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</si>
  <si>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</si>
  <si>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</si>
  <si>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</si>
  <si>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</si>
  <si>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</si>
  <si>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</si>
  <si>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</si>
  <si>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</si>
  <si>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</si>
  <si>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</si>
  <si>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</si>
  <si>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</si>
  <si>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</si>
  <si>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</si>
  <si>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</si>
  <si>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</si>
  <si>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</si>
  <si>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</si>
  <si>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</si>
  <si>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</si>
  <si>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</si>
  <si>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</si>
  <si>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</si>
  <si>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</si>
  <si>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</si>
  <si>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</si>
  <si>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</si>
  <si>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</si>
  <si>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</si>
  <si>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</si>
  <si>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</si>
  <si>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</si>
  <si>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</si>
  <si>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</si>
  <si>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</si>
  <si>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</si>
  <si>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</si>
  <si>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</si>
  <si>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</si>
  <si>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</si>
  <si>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</si>
  <si>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</si>
  <si>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</si>
  <si>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</si>
  <si>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</si>
  <si>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</si>
  <si>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</si>
  <si>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</si>
  <si>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</si>
  <si>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</si>
  <si>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</si>
  <si>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</si>
  <si>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</si>
  <si>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</si>
  <si>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</si>
  <si>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</si>
  <si>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</si>
  <si>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</si>
  <si>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</si>
  <si>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</si>
  <si>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</si>
  <si>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</si>
  <si>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</si>
  <si>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</si>
  <si>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</si>
  <si>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</si>
  <si>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</si>
  <si>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</si>
  <si>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</si>
  <si>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</si>
  <si>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</si>
  <si>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</si>
  <si>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</si>
  <si>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</si>
  <si>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</si>
  <si>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</si>
  <si>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</si>
  <si>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</si>
  <si>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</si>
  <si>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</si>
  <si>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</si>
  <si>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</si>
  <si>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</si>
  <si>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</si>
  <si>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</si>
  <si>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</si>
  <si>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</si>
  <si>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</si>
  <si>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</si>
  <si>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</si>
  <si>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</si>
  <si>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</si>
  <si>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</si>
  <si>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</si>
  <si>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</si>
  <si>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</si>
  <si>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</si>
  <si>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</si>
  <si>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</si>
  <si>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</si>
  <si>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</si>
  <si>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</si>
  <si>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</si>
  <si>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</si>
  <si>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</si>
  <si>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</si>
  <si>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</si>
  <si>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</si>
  <si>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</si>
  <si>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</si>
  <si>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</si>
  <si>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</si>
  <si>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</si>
  <si>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</si>
  <si>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</si>
  <si>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</si>
  <si>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</si>
  <si>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</si>
  <si>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</si>
  <si>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</si>
  <si>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</si>
  <si>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</si>
  <si>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</si>
  <si>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</si>
  <si>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</si>
  <si>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</si>
  <si>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</si>
  <si>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</si>
  <si>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</si>
  <si>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</si>
  <si>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</si>
  <si>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</si>
  <si>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</si>
  <si>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</si>
  <si>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</si>
  <si>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</si>
  <si>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</si>
  <si>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</si>
  <si>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</si>
  <si>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</si>
  <si>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</si>
  <si>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</si>
  <si>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</si>
  <si>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</si>
  <si>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</si>
  <si>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</si>
  <si>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</si>
  <si>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</si>
  <si>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</si>
  <si>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</si>
  <si>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</si>
  <si>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</si>
  <si>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</si>
  <si>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</si>
  <si>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</si>
  <si>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</si>
  <si>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</si>
  <si>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</si>
  <si>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</si>
  <si>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</si>
  <si>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</si>
  <si>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</si>
  <si>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</si>
  <si>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</si>
  <si>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</si>
  <si>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</si>
  <si>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</si>
  <si>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</si>
  <si>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</si>
  <si>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</si>
  <si>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</si>
  <si>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</si>
  <si>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</si>
  <si>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</si>
  <si>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</si>
  <si>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</si>
  <si>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</si>
  <si>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</si>
  <si>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</si>
  <si>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</si>
  <si>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</si>
  <si>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</si>
  <si>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</si>
  <si>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</si>
  <si>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</si>
  <si>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</si>
  <si>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</si>
  <si>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</si>
  <si>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</si>
  <si>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</si>
  <si>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</si>
  <si>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</si>
  <si>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</si>
  <si>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</si>
  <si>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</si>
  <si>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</si>
  <si>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</si>
  <si>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</si>
  <si>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</si>
  <si>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</si>
  <si>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</si>
  <si>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</si>
  <si>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</si>
  <si>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</si>
  <si>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</si>
  <si>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</si>
  <si>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</si>
  <si>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</si>
  <si>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</si>
  <si>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</si>
  <si>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</si>
  <si>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</si>
  <si>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</si>
  <si>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</si>
  <si>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</si>
  <si>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</si>
  <si>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</si>
  <si>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</si>
  <si>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</si>
  <si>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</si>
  <si>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</si>
  <si>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</si>
  <si>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</si>
  <si>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</si>
  <si>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</si>
  <si>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</si>
  <si>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</si>
  <si>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</si>
  <si>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</si>
  <si>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</si>
  <si>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</si>
  <si>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</si>
  <si>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</si>
  <si>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</si>
  <si>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</si>
  <si>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</si>
  <si>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</si>
  <si>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</si>
  <si>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</si>
  <si>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</si>
  <si>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</si>
  <si>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</si>
  <si>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</si>
  <si>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</si>
  <si>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</si>
  <si>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</si>
  <si>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</si>
  <si>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</si>
  <si>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</si>
  <si>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</si>
  <si>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</si>
  <si>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</si>
  <si>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</si>
  <si>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</si>
  <si>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</si>
  <si>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</si>
  <si>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</si>
  <si>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</si>
  <si>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</si>
  <si>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</si>
  <si>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</si>
  <si>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</si>
  <si>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</si>
  <si>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</si>
  <si>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</si>
  <si>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</si>
  <si>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</si>
  <si>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</si>
  <si>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</si>
  <si>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</si>
  <si>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</si>
  <si>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</si>
  <si>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</si>
  <si>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</si>
  <si>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</si>
  <si>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</si>
  <si>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</si>
  <si>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</si>
  <si>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</si>
  <si>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</si>
  <si>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</si>
  <si>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</si>
  <si>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</si>
  <si>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</si>
  <si>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</si>
  <si>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</si>
  <si>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</si>
  <si>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</si>
  <si>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</si>
  <si>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</si>
  <si>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</si>
  <si>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</si>
  <si>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</si>
  <si>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</si>
  <si>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</si>
  <si>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</si>
  <si>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</si>
  <si>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</si>
  <si>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</si>
  <si>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</si>
  <si>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</si>
  <si>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</si>
  <si>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</si>
  <si>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</si>
  <si>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</si>
  <si>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</si>
  <si>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</si>
  <si>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</si>
  <si>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</si>
  <si>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</si>
  <si>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</si>
  <si>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</si>
  <si>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</si>
  <si>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</si>
  <si>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</si>
  <si>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</si>
  <si>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</si>
  <si>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</si>
  <si>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</si>
  <si>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</si>
  <si>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</si>
  <si>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</si>
  <si>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</si>
  <si>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</si>
  <si>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</si>
  <si>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</si>
  <si>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</si>
  <si>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</si>
  <si>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</si>
  <si>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</si>
  <si>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</si>
  <si>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</si>
  <si>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</si>
  <si>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</si>
  <si>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</si>
  <si>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</si>
  <si>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</si>
  <si>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</si>
  <si>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</si>
  <si>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</si>
  <si>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</si>
  <si>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</si>
  <si>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</si>
  <si>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</si>
  <si>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</si>
  <si>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</si>
  <si>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</si>
  <si>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</si>
  <si>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</si>
  <si>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</si>
  <si>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</si>
  <si>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</si>
  <si>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</si>
  <si>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</si>
  <si>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</si>
  <si>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</si>
  <si>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</si>
  <si>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</si>
  <si>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</si>
  <si>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</si>
  <si>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</si>
  <si>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</si>
  <si>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</si>
  <si>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</si>
  <si>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</si>
  <si>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</si>
  <si>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</si>
  <si>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</si>
  <si>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</si>
  <si>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</si>
  <si>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</si>
  <si>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</si>
  <si>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</si>
  <si>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</si>
  <si>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</si>
  <si>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</si>
  <si>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</si>
  <si>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</si>
  <si>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</si>
  <si>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</si>
  <si>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</si>
  <si>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</si>
  <si>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</si>
  <si>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</si>
  <si>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</si>
  <si>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</si>
  <si>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</si>
  <si>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</si>
  <si>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</si>
  <si>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</si>
  <si>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</si>
  <si>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</si>
  <si>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</si>
  <si>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</si>
  <si>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</si>
  <si>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</si>
  <si>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</si>
  <si>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</si>
  <si>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</si>
  <si>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</si>
  <si>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</si>
  <si>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</si>
  <si>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</si>
  <si>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</si>
  <si>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</si>
  <si>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</si>
  <si>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</si>
  <si>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</si>
  <si>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</si>
  <si>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</si>
  <si>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</si>
  <si>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</si>
  <si>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</si>
  <si>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</si>
  <si>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</si>
  <si>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</si>
  <si>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</si>
  <si>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</si>
  <si>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</si>
  <si>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</si>
  <si>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</si>
  <si>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</si>
  <si>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</si>
  <si>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</si>
  <si>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</si>
  <si>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</si>
  <si>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</si>
  <si>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</si>
  <si>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</si>
  <si>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</si>
  <si>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</si>
  <si>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</si>
  <si>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</si>
  <si>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</si>
  <si>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</si>
  <si>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</si>
  <si>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</si>
  <si>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</si>
  <si>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</si>
  <si>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</si>
  <si>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</si>
  <si>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</si>
  <si>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</si>
  <si>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</si>
  <si>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</si>
  <si>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</si>
  <si>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</si>
  <si>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</si>
  <si>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</si>
  <si>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</si>
  <si>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</si>
  <si>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</si>
  <si>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</si>
  <si>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</si>
  <si>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</si>
  <si>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</si>
  <si>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</si>
  <si>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</si>
  <si>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</si>
  <si>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</si>
  <si>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</si>
  <si>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</si>
  <si>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</si>
  <si>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</si>
  <si>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</si>
  <si>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</si>
  <si>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</si>
  <si>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</si>
  <si>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</si>
  <si>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</si>
  <si>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</si>
  <si>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</si>
  <si>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</si>
  <si>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</si>
  <si>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</si>
  <si>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</si>
  <si>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</si>
  <si>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</si>
  <si>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</si>
  <si>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</si>
  <si>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</si>
  <si>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</si>
  <si>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</si>
  <si>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</si>
  <si>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</si>
  <si>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</si>
  <si>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</si>
  <si>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</si>
  <si>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</si>
  <si>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</si>
  <si>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</si>
  <si>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</si>
  <si>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</si>
  <si>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</si>
  <si>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</si>
  <si>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</si>
  <si>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</si>
  <si>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</si>
  <si>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</si>
  <si>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</si>
  <si>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</si>
  <si>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</si>
  <si>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</si>
  <si>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</si>
  <si>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</si>
  <si>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</si>
  <si>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</si>
  <si>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</si>
  <si>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</si>
  <si>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</si>
  <si>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</si>
  <si>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</si>
  <si>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</si>
  <si>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</si>
  <si>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</si>
  <si>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</si>
  <si>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</si>
  <si>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</si>
  <si>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</si>
  <si>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</si>
  <si>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</si>
  <si>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</si>
  <si>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</si>
  <si>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</si>
  <si>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</si>
  <si>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</si>
  <si>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</si>
  <si>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</si>
  <si>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</si>
  <si>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</si>
  <si>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</si>
  <si>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</si>
  <si>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</si>
  <si>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</si>
  <si>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</si>
  <si>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</si>
  <si>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</si>
  <si>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</si>
  <si>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</si>
  <si>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</si>
  <si>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</si>
  <si>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</si>
  <si>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</si>
  <si>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</si>
  <si>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</si>
  <si>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</si>
  <si>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</si>
  <si>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</si>
  <si>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</si>
  <si>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</si>
  <si>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</si>
  <si>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</si>
  <si>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</si>
  <si>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</si>
  <si>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</si>
  <si>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</si>
  <si>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</si>
  <si>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</si>
  <si>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</si>
  <si>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</si>
  <si>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</si>
  <si>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</si>
  <si>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</si>
  <si>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</si>
  <si>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</si>
  <si>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</si>
  <si>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</si>
  <si>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</si>
  <si>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</si>
  <si>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</si>
  <si>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</si>
  <si>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</si>
  <si>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</si>
  <si>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</si>
  <si>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</si>
  <si>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</si>
  <si>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</si>
  <si>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</si>
  <si>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</si>
  <si>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</si>
  <si>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</si>
  <si>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</si>
  <si>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</si>
  <si>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</si>
  <si>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</si>
  <si>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</si>
  <si>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</si>
  <si>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</si>
  <si>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</si>
  <si>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</si>
  <si>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</si>
  <si>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</si>
  <si>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</si>
  <si>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</si>
  <si>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</si>
  <si>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</si>
  <si>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</si>
  <si>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</si>
  <si>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</si>
  <si>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</si>
  <si>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</si>
  <si>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</si>
  <si>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</si>
  <si>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</si>
  <si>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</si>
  <si>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</si>
  <si>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</si>
  <si>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</si>
  <si>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</si>
  <si>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</si>
  <si>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</si>
  <si>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</si>
  <si>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</si>
  <si>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</si>
  <si>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</si>
  <si>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</si>
  <si>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</si>
  <si>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</si>
  <si>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</si>
  <si>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</si>
  <si>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</si>
  <si>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</si>
  <si>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</si>
  <si>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</si>
  <si>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</si>
  <si>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</si>
  <si>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</si>
  <si>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</si>
  <si>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</si>
  <si>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</si>
  <si>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</si>
  <si>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</si>
  <si>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</si>
  <si>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</si>
  <si>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</si>
  <si>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</si>
  <si>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</si>
  <si>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</si>
  <si>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</si>
  <si>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</si>
  <si>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</si>
  <si>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</si>
  <si>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</si>
  <si>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</si>
  <si>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</si>
  <si>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</si>
  <si>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</si>
  <si>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</si>
  <si>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</si>
  <si>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</si>
  <si>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</si>
  <si>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</si>
  <si>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</si>
  <si>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</si>
  <si>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</si>
  <si>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</si>
  <si>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</si>
  <si>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</si>
  <si>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</si>
  <si>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</si>
  <si>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</si>
  <si>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</si>
  <si>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</si>
  <si>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</si>
  <si>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</si>
  <si>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</si>
  <si>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</si>
  <si>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</si>
  <si>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</si>
  <si>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</si>
  <si>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</si>
  <si>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</si>
  <si>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</si>
  <si>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</si>
  <si>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</si>
  <si>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</si>
  <si>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</si>
  <si>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</si>
  <si>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</si>
  <si>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</si>
  <si>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</si>
  <si>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</si>
  <si>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</si>
  <si>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</si>
  <si>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</si>
  <si>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</si>
  <si>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</si>
  <si>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</si>
  <si>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</si>
  <si>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</si>
  <si>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</si>
  <si>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</si>
  <si>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</si>
  <si>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</si>
  <si>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</si>
  <si>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</si>
  <si>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</si>
  <si>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</si>
  <si>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</si>
  <si>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</si>
  <si>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</si>
  <si>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</si>
  <si>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</si>
  <si>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</si>
  <si>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</si>
  <si>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</si>
  <si>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</si>
  <si>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</si>
  <si>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</si>
  <si>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</si>
  <si>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</si>
  <si>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</si>
  <si>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</si>
  <si>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</si>
  <si>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</si>
  <si>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</si>
  <si>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</si>
  <si>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</si>
  <si>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</si>
  <si>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</si>
  <si>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</si>
  <si>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</si>
  <si>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</si>
  <si>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</si>
  <si>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</si>
  <si>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</si>
  <si>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</si>
  <si>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</si>
  <si>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</si>
  <si>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</si>
  <si>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</si>
  <si>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</si>
  <si>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</si>
  <si>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</si>
  <si>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</si>
  <si>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</si>
  <si>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</si>
  <si>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</si>
  <si>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</si>
  <si>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</si>
  <si>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</si>
  <si>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</si>
  <si>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</si>
  <si>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</si>
  <si>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</si>
  <si>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</si>
  <si>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</si>
  <si>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</si>
  <si>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</si>
  <si>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</si>
  <si>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</si>
  <si>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</si>
  <si>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</si>
  <si>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</si>
  <si>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</si>
  <si>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</si>
  <si>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</si>
  <si>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</si>
  <si>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</si>
  <si>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</si>
  <si>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</si>
  <si>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</si>
  <si>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</si>
  <si>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</si>
  <si>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</si>
  <si>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</si>
  <si>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</si>
  <si>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</si>
  <si>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</si>
  <si>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</si>
  <si>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</si>
  <si>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</si>
  <si>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</si>
  <si>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</si>
  <si>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</si>
  <si>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</si>
  <si>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</si>
  <si>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</si>
  <si>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</si>
  <si>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</si>
  <si>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</si>
  <si>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</si>
  <si>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</si>
  <si>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</si>
  <si>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</si>
  <si>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</si>
  <si>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</si>
  <si>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</si>
  <si>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</si>
  <si>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</si>
  <si>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</si>
  <si>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</si>
  <si>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</si>
  <si>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</si>
  <si>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</si>
  <si>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</si>
  <si>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</si>
  <si>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</si>
  <si>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</si>
  <si>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</si>
  <si>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</si>
  <si>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</si>
  <si>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</si>
  <si>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</si>
  <si>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</si>
  <si>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</si>
  <si>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</si>
  <si>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</si>
  <si>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</si>
  <si>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</si>
  <si>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</si>
  <si>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</si>
  <si>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</si>
  <si>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</si>
  <si>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</si>
  <si>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</si>
  <si>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</si>
  <si>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</si>
  <si>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</si>
  <si>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</si>
  <si>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</si>
  <si>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</si>
  <si>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</si>
  <si>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</si>
  <si>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</si>
  <si>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</si>
  <si>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</si>
  <si>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</si>
  <si>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</si>
  <si>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</si>
  <si>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</si>
  <si>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</si>
  <si>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</si>
  <si>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</si>
  <si>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</si>
  <si>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</si>
  <si>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</si>
  <si>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</si>
  <si>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</si>
  <si>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</si>
  <si>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</si>
  <si>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</si>
  <si>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</si>
  <si>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</si>
  <si>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</si>
  <si>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</si>
  <si>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</si>
  <si>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</si>
  <si>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</si>
  <si>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</si>
  <si>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</si>
  <si>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</si>
  <si>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</si>
  <si>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</si>
  <si>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</si>
  <si>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</si>
  <si>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</si>
  <si>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</si>
  <si>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</si>
  <si>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</si>
  <si>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</si>
  <si>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</si>
  <si>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</si>
  <si>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</si>
  <si>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</si>
  <si>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</si>
  <si>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</si>
  <si>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</si>
  <si>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</si>
  <si>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</si>
  <si>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</si>
  <si>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</si>
  <si>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</si>
  <si>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</si>
  <si>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</si>
  <si>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</si>
  <si>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</si>
  <si>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</si>
  <si>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</si>
  <si>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</si>
  <si>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</si>
  <si>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</si>
  <si>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</si>
  <si>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</si>
  <si>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</si>
  <si>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</si>
  <si>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</si>
  <si>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</si>
  <si>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</si>
  <si>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</si>
  <si>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</si>
  <si>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</si>
  <si>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</si>
  <si>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</si>
  <si>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</si>
  <si>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</si>
  <si>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</si>
  <si>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</si>
  <si>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</si>
  <si>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</si>
  <si>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</si>
  <si>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</si>
  <si>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</si>
  <si>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</si>
  <si>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</si>
  <si>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</si>
  <si>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</si>
  <si>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</si>
  <si>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</si>
  <si>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</si>
  <si>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</si>
  <si>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</si>
  <si>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</si>
  <si>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</si>
  <si>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</si>
  <si>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</si>
  <si>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</si>
  <si>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</si>
  <si>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</si>
  <si>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</si>
  <si>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</si>
  <si>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</si>
  <si>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</si>
  <si>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</si>
  <si>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</si>
  <si>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</si>
  <si>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</si>
  <si>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</si>
  <si>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</si>
  <si>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</si>
  <si>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</si>
  <si>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</si>
  <si>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</si>
  <si>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</si>
  <si>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</si>
  <si>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</si>
  <si>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</si>
  <si>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</si>
  <si>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</si>
  <si>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</si>
  <si>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</si>
  <si>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</si>
  <si>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</si>
  <si>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</si>
  <si>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</si>
  <si>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</si>
  <si>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</si>
  <si>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</si>
  <si>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</si>
  <si>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</si>
  <si>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</si>
  <si>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</si>
  <si>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</si>
  <si>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</si>
  <si>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</si>
  <si>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</si>
  <si>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</si>
  <si>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</si>
  <si>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</si>
  <si>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</si>
  <si>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</si>
  <si>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</si>
  <si>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</si>
  <si>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</si>
  <si>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</si>
  <si>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</si>
  <si>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</si>
  <si>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</si>
  <si>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</si>
  <si>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</si>
  <si>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</si>
  <si>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</si>
  <si>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</si>
  <si>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</si>
  <si>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</si>
  <si>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</si>
  <si>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</si>
  <si>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</si>
  <si>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</si>
  <si>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</si>
  <si>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</si>
  <si>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</si>
  <si>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</si>
  <si>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</si>
  <si>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</si>
  <si>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</si>
  <si>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</si>
  <si>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</si>
  <si>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</si>
  <si>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</si>
  <si>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</si>
  <si>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</si>
  <si>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</si>
  <si>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</si>
  <si>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</si>
  <si>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</si>
  <si>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</si>
  <si>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</si>
  <si>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</si>
  <si>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</si>
  <si>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</si>
  <si>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</si>
  <si>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</si>
  <si>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</si>
  <si>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</si>
  <si>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</si>
  <si>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</si>
  <si>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</si>
  <si>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</si>
  <si>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</si>
  <si>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</si>
  <si>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</si>
  <si>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</si>
  <si>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</si>
  <si>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</si>
  <si>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</si>
  <si>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</si>
  <si>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</si>
  <si>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</si>
  <si>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</si>
  <si>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</si>
  <si>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</si>
  <si>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</si>
  <si>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</si>
  <si>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</si>
  <si>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</si>
  <si>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</si>
  <si>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</si>
  <si>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</si>
  <si>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</si>
  <si>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</si>
  <si>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</si>
  <si>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</si>
  <si>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</si>
  <si>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</si>
  <si>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</si>
  <si>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</si>
  <si>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</si>
  <si>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</si>
  <si>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</si>
  <si>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</si>
  <si>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</si>
  <si>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</si>
  <si>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</si>
  <si>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</si>
  <si>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</si>
  <si>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</si>
  <si>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</si>
  <si>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</si>
  <si>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</si>
  <si>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</si>
  <si>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</si>
  <si>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</si>
  <si>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</si>
  <si>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</si>
  <si>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</si>
  <si>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</si>
  <si>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</si>
  <si>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</si>
  <si>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</si>
  <si>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</si>
  <si>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</si>
  <si>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</si>
  <si>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</si>
  <si>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</si>
  <si>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</si>
  <si>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</si>
  <si>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</si>
  <si>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</si>
  <si>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</si>
  <si>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</si>
  <si>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</si>
  <si>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</si>
  <si>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</si>
  <si>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</si>
  <si>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</si>
  <si>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</si>
  <si>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</si>
  <si>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</si>
  <si>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</si>
  <si>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</si>
  <si>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</si>
  <si>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</si>
  <si>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</si>
  <si>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</si>
  <si>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</si>
  <si>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</si>
  <si>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</si>
  <si>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</si>
  <si>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</si>
  <si>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</si>
  <si>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</si>
  <si>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</si>
  <si>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</si>
  <si>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</si>
  <si>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</si>
  <si>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</si>
  <si>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</si>
  <si>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</si>
  <si>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</si>
  <si>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</si>
  <si>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</si>
  <si>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</si>
  <si>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</si>
  <si>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</si>
  <si>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</si>
  <si>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</si>
  <si>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</si>
  <si>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</si>
  <si>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</si>
  <si>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</si>
  <si>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</si>
  <si>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</si>
  <si>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</si>
  <si>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</si>
  <si>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</si>
  <si>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</si>
  <si>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</si>
  <si>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</si>
  <si>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</si>
  <si>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</si>
  <si>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</si>
  <si>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</si>
  <si>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</si>
  <si>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</si>
  <si>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</si>
  <si>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</si>
  <si>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</si>
  <si>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</si>
  <si>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</si>
  <si>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</si>
  <si>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</si>
  <si>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</si>
  <si>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</si>
  <si>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</si>
  <si>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</si>
  <si>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</si>
  <si>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</si>
  <si>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</si>
  <si>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</si>
  <si>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</si>
  <si>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</si>
  <si>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</si>
  <si>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</si>
  <si>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</si>
  <si>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</si>
  <si>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</si>
  <si>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</si>
  <si>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</si>
  <si>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</si>
  <si>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</si>
  <si>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</si>
  <si>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</si>
  <si>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</si>
  <si>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</si>
  <si>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</si>
  <si>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</si>
  <si>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</si>
  <si>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</si>
  <si>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</si>
  <si>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</si>
  <si>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</si>
  <si>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</si>
  <si>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</si>
  <si>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</si>
  <si>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</si>
  <si>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</si>
  <si>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</si>
  <si>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</si>
  <si>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</si>
  <si>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</si>
  <si>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</si>
  <si>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</si>
  <si>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</si>
  <si>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</si>
  <si>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</si>
  <si>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</si>
  <si>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</si>
  <si>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</si>
  <si>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</si>
  <si>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</si>
  <si>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</si>
  <si>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</si>
  <si>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</si>
  <si>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</si>
  <si>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</si>
  <si>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</si>
  <si>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</si>
  <si>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</si>
  <si>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</si>
  <si>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</si>
  <si>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</si>
  <si>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</si>
  <si>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</si>
  <si>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</si>
  <si>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</si>
  <si>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</si>
  <si>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</si>
  <si>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</si>
  <si>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</si>
  <si>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</si>
  <si>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</si>
  <si>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</si>
  <si>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</si>
  <si>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</si>
  <si>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</si>
  <si>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</si>
  <si>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</si>
  <si>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</si>
  <si>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</si>
  <si>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</si>
  <si>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</si>
  <si>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</si>
  <si>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</si>
  <si>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</si>
  <si>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</si>
  <si>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</si>
  <si>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</si>
  <si>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</si>
  <si>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</si>
  <si>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</si>
  <si>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</si>
  <si>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</si>
  <si>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</si>
  <si>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</si>
  <si>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</si>
  <si>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</si>
  <si>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</si>
  <si>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</si>
  <si>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</si>
  <si>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</si>
  <si>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</si>
  <si>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</si>
  <si>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</si>
  <si>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</si>
  <si>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</si>
  <si>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</si>
  <si>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</si>
  <si>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</si>
  <si>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</si>
  <si>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</si>
  <si>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</si>
  <si>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</si>
  <si>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</si>
  <si>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</si>
  <si>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</si>
  <si>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</si>
  <si>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</si>
  <si>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</si>
  <si>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</si>
  <si>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</si>
  <si>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</si>
  <si>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</si>
  <si>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</si>
  <si>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</si>
  <si>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</si>
  <si>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</si>
  <si>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</si>
  <si>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</si>
  <si>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</si>
  <si>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</si>
  <si>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</si>
  <si>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</si>
  <si>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</si>
  <si>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</si>
  <si>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</si>
  <si>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</si>
  <si>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</si>
  <si>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</si>
  <si>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</si>
  <si>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</si>
  <si>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</si>
  <si>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</si>
  <si>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</si>
  <si>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</si>
  <si>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</si>
  <si>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</si>
  <si>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</si>
  <si>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</si>
  <si>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</si>
  <si>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</si>
  <si>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</si>
  <si>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</si>
  <si>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</si>
  <si>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</si>
  <si>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</si>
  <si>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</si>
  <si>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</si>
  <si>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</si>
  <si>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</si>
  <si>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</si>
  <si>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</si>
  <si>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</si>
  <si>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</si>
  <si>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</si>
  <si>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</si>
  <si>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</si>
  <si>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</si>
  <si>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</si>
  <si>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</si>
  <si>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</si>
  <si>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</si>
  <si>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</si>
  <si>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</si>
  <si>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</si>
  <si>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</si>
  <si>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</si>
  <si>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</si>
  <si>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</si>
  <si>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</si>
  <si>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</si>
  <si>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</si>
  <si>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</si>
  <si>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</si>
  <si>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</si>
  <si>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</si>
  <si>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</si>
  <si>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</si>
  <si>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</si>
  <si>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</si>
  <si>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</si>
  <si>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</si>
  <si>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</si>
  <si>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</si>
  <si>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</si>
  <si>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</si>
  <si>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</si>
  <si>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</si>
  <si>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</si>
  <si>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</si>
  <si>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</si>
  <si>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</si>
  <si>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</si>
  <si>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</si>
  <si>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</si>
  <si>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</si>
  <si>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</si>
  <si>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</si>
  <si>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</si>
  <si>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</si>
  <si>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</si>
  <si>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</si>
  <si>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</si>
  <si>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</si>
  <si>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</si>
  <si>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</si>
  <si>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</si>
  <si>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</si>
  <si>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</si>
  <si>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</si>
  <si>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</si>
  <si>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</si>
  <si>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</si>
  <si>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</si>
  <si>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</si>
  <si>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</si>
  <si>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</si>
  <si>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</si>
  <si>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</si>
  <si>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</si>
  <si>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</si>
  <si>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</si>
  <si>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</si>
  <si>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</si>
  <si>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</si>
  <si>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</si>
  <si>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</si>
  <si>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</si>
  <si>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</si>
  <si>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</si>
  <si>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</si>
  <si>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</si>
  <si>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</si>
  <si>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</si>
  <si>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</si>
  <si>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</si>
  <si>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</si>
  <si>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</si>
  <si>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</si>
  <si>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</si>
  <si>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</si>
  <si>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</si>
  <si>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</si>
  <si>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</si>
  <si>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</si>
  <si>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</si>
  <si>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</si>
  <si>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</si>
  <si>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</si>
  <si>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</si>
  <si>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</si>
  <si>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</si>
  <si>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</si>
  <si>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</si>
  <si>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</si>
  <si>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</si>
  <si>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</si>
  <si>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</si>
  <si>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</si>
  <si>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</si>
  <si>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</si>
  <si>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</si>
  <si>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</si>
  <si>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</si>
  <si>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</si>
  <si>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</si>
  <si>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</si>
  <si>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</si>
  <si>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</si>
  <si>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</si>
  <si>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</si>
  <si>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</si>
  <si>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</si>
  <si>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</si>
  <si>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</si>
  <si>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</si>
  <si>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</si>
  <si>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</si>
  <si>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</si>
  <si>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</si>
  <si>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</si>
  <si>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</si>
  <si>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</si>
  <si>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</si>
  <si>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</si>
  <si>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</si>
  <si>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</si>
  <si>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</si>
  <si>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</si>
  <si>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</si>
  <si>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</si>
  <si>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</si>
  <si>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</si>
  <si>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</si>
  <si>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</si>
  <si>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</si>
  <si>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</si>
  <si>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</si>
  <si>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</si>
  <si>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</si>
  <si>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</si>
  <si>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</si>
  <si>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</si>
  <si>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</si>
  <si>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</si>
  <si>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</si>
  <si>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</si>
  <si>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</si>
  <si>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</si>
  <si>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</si>
  <si>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</si>
  <si>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</si>
  <si>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</si>
  <si>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</si>
  <si>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</si>
  <si>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</si>
  <si>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</si>
  <si>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</si>
  <si>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</si>
  <si>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</si>
  <si>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</si>
  <si>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</si>
  <si>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</si>
  <si>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</si>
  <si>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</si>
  <si>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</si>
  <si>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</si>
  <si>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</si>
  <si>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</si>
  <si>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</si>
  <si>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</si>
  <si>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</si>
  <si>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</si>
  <si>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</si>
  <si>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</si>
  <si>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</si>
  <si>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</si>
  <si>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</si>
  <si>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</si>
  <si>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</si>
  <si>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</si>
  <si>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</si>
  <si>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</si>
  <si>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</si>
  <si>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</si>
  <si>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</si>
  <si>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</si>
  <si>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</si>
  <si>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</si>
  <si>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</si>
  <si>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</si>
  <si>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</si>
  <si>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</si>
  <si>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</si>
  <si>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</si>
  <si>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</si>
  <si>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</si>
  <si>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</si>
  <si>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</si>
  <si>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</si>
  <si>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</si>
  <si>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</si>
  <si>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</si>
  <si>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</si>
  <si>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</si>
  <si>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</si>
  <si>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</si>
  <si>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</si>
  <si>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</si>
  <si>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</si>
  <si>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</si>
  <si>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</si>
  <si>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</si>
  <si>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</si>
  <si>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</si>
  <si>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</si>
  <si>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</si>
  <si>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</si>
  <si>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</si>
  <si>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</si>
  <si>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</si>
  <si>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</si>
  <si>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</si>
  <si>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</si>
  <si>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</si>
  <si>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</si>
  <si>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</si>
  <si>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</si>
  <si>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</si>
  <si>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</si>
  <si>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</si>
  <si>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</si>
  <si>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</si>
  <si>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</si>
  <si>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</si>
  <si>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</si>
  <si>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</si>
  <si>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</si>
  <si>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</si>
  <si>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</si>
  <si>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</si>
  <si>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</si>
  <si>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</si>
  <si>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</si>
  <si>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</si>
  <si>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</si>
  <si>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</si>
  <si>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</si>
  <si>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</si>
  <si>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</si>
  <si>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</si>
  <si>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</si>
  <si>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</si>
  <si>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</si>
  <si>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</si>
  <si>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</si>
  <si>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</si>
  <si>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</si>
  <si>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</si>
  <si>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</si>
  <si>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</si>
  <si>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</si>
  <si>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</si>
  <si>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</si>
  <si>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</si>
  <si>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</si>
  <si>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</si>
  <si>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</si>
  <si>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</si>
  <si>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</si>
  <si>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</si>
  <si>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</si>
  <si>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</si>
  <si>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</si>
  <si>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</si>
  <si>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</si>
  <si>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</si>
  <si>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</si>
  <si>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</si>
  <si>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</si>
  <si>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</si>
  <si>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</si>
  <si>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</si>
  <si>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</si>
  <si>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</si>
  <si>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</si>
  <si>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</si>
  <si>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</si>
  <si>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</si>
  <si>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</si>
  <si>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</si>
  <si>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</si>
  <si>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</si>
  <si>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</si>
  <si>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</si>
  <si>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</si>
  <si>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</si>
  <si>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</si>
  <si>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</si>
  <si>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</si>
  <si>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</si>
  <si>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</si>
  <si>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</si>
  <si>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</si>
  <si>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</si>
  <si>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</si>
  <si>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</si>
  <si>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</si>
  <si>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</si>
  <si>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</si>
  <si>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</si>
  <si>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</si>
  <si>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</si>
  <si>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</si>
  <si>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</si>
  <si>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</si>
  <si>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</si>
  <si>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</si>
  <si>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</si>
  <si>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</si>
  <si>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</si>
  <si>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</si>
  <si>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</si>
  <si>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</si>
  <si>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</si>
  <si>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</si>
  <si>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</si>
  <si>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</si>
  <si>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</si>
  <si>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</si>
  <si>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</si>
  <si>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</si>
  <si>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</si>
  <si>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</si>
  <si>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</si>
  <si>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</si>
  <si>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</si>
  <si>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</si>
  <si>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</si>
  <si>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</si>
  <si>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</si>
  <si>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</si>
  <si>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</si>
  <si>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</si>
  <si>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</si>
  <si>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</si>
  <si>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</si>
  <si>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</si>
  <si>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</si>
  <si>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</si>
  <si>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</si>
  <si>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</si>
  <si>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</si>
  <si>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</si>
  <si>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</si>
  <si>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</si>
  <si>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</si>
  <si>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</si>
  <si>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</si>
  <si>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</si>
  <si>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</si>
  <si>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</si>
  <si>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</si>
  <si>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</si>
  <si>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</si>
  <si>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</si>
  <si>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</si>
  <si>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</si>
  <si>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</si>
  <si>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</si>
  <si>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</si>
  <si>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</si>
  <si>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</si>
  <si>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</si>
  <si>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</si>
  <si>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</si>
  <si>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</si>
  <si>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</si>
  <si>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</si>
  <si>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</si>
  <si>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</si>
  <si>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</si>
  <si>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</si>
  <si>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</si>
  <si>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</si>
  <si>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</si>
  <si>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</si>
  <si>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</si>
  <si>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</si>
  <si>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</si>
  <si>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</si>
  <si>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</si>
  <si>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</si>
  <si>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</si>
  <si>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</si>
  <si>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</si>
  <si>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</si>
  <si>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</si>
  <si>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</si>
  <si>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</si>
  <si>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</si>
  <si>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</si>
  <si>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</si>
  <si>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</si>
  <si>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</si>
  <si>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</si>
  <si>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</si>
  <si>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</si>
  <si>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</si>
  <si>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</si>
  <si>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</si>
  <si>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</si>
  <si>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</si>
  <si>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</si>
  <si>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</si>
  <si>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</si>
  <si>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</si>
  <si>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</si>
  <si>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</si>
  <si>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</si>
  <si>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</si>
  <si>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</si>
  <si>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</si>
  <si>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</si>
  <si>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</si>
  <si>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</si>
  <si>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</si>
  <si>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</si>
  <si>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</si>
  <si>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</si>
  <si>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</si>
  <si>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</si>
  <si>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</si>
  <si>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</si>
  <si>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</si>
  <si>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</si>
  <si>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</si>
  <si>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</si>
  <si>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</si>
  <si>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</si>
  <si>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</si>
  <si>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</si>
  <si>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</si>
  <si>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</si>
  <si>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</si>
  <si>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</si>
  <si>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</si>
  <si>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</si>
  <si>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</si>
  <si>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</si>
  <si>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</si>
  <si>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</si>
  <si>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</si>
  <si>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</si>
  <si>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</si>
  <si>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</si>
  <si>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</si>
  <si>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</si>
  <si>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</si>
  <si>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</si>
  <si>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</si>
  <si>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</si>
  <si>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</si>
  <si>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</si>
  <si>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</si>
  <si>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</si>
  <si>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</si>
  <si>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</si>
  <si>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</si>
  <si>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</si>
  <si>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</si>
  <si>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</si>
  <si>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</si>
  <si>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</si>
  <si>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</si>
  <si>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</si>
  <si>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</si>
  <si>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</si>
  <si>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</si>
  <si>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</si>
  <si>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</si>
  <si>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</si>
  <si>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</si>
  <si>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</si>
  <si>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</si>
  <si>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</si>
  <si>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</si>
  <si>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</si>
  <si>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</si>
  <si>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</si>
  <si>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</si>
  <si>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</si>
  <si>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</si>
  <si>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</si>
  <si>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</si>
  <si>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</si>
  <si>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</si>
  <si>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</si>
  <si>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</si>
  <si>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</si>
  <si>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</si>
  <si>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</si>
  <si>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</si>
  <si>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</si>
  <si>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</si>
  <si>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</si>
  <si>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</si>
  <si>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</si>
  <si>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</si>
  <si>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</si>
  <si>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</si>
  <si>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</si>
  <si>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</si>
  <si>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</si>
  <si>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</si>
  <si>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</si>
  <si>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</si>
  <si>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</si>
  <si>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</si>
  <si>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</si>
  <si>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</si>
  <si>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</si>
  <si>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</si>
  <si>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</si>
  <si>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</si>
  <si>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</si>
  <si>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</si>
  <si>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</si>
  <si>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</si>
  <si>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</si>
  <si>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</si>
  <si>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</si>
  <si>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</si>
  <si>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</si>
  <si>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</si>
  <si>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</si>
  <si>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</si>
  <si>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</si>
  <si>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</si>
  <si>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</si>
  <si>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</si>
  <si>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</si>
  <si>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</si>
  <si>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</si>
  <si>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</si>
  <si>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</si>
  <si>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</si>
  <si>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</si>
  <si>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</si>
  <si>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</si>
  <si>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</si>
  <si>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</si>
  <si>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</si>
  <si>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</si>
  <si>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</si>
  <si>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</si>
  <si>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</si>
  <si>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</si>
  <si>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</si>
  <si>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</si>
  <si>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</si>
  <si>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</si>
  <si>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</si>
  <si>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</si>
  <si>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</si>
  <si>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</si>
  <si>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</si>
  <si>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</si>
  <si>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</si>
  <si>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</si>
  <si>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</si>
  <si>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</si>
  <si>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</si>
  <si>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</si>
  <si>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</si>
  <si>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</si>
  <si>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</si>
  <si>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</si>
  <si>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</si>
  <si>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</si>
  <si>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</si>
  <si>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</si>
  <si>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</si>
  <si>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</si>
  <si>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</si>
  <si>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</si>
  <si>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</si>
  <si>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</si>
  <si>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</si>
  <si>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</si>
  <si>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</si>
  <si>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</si>
  <si>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</si>
  <si>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</si>
  <si>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</si>
  <si>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</si>
  <si>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</si>
  <si>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</si>
  <si>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</si>
  <si>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</si>
  <si>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</si>
  <si>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</si>
  <si>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</si>
  <si>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</si>
  <si>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</si>
  <si>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</si>
  <si>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</si>
  <si>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</si>
  <si>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</si>
  <si>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</si>
  <si>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</si>
  <si>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</si>
  <si>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</si>
  <si>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</si>
  <si>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</si>
  <si>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</si>
  <si>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</si>
  <si>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</si>
  <si>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</si>
  <si>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</si>
  <si>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</si>
  <si>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</si>
  <si>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</si>
  <si>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</si>
  <si>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</si>
  <si>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</si>
  <si>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</si>
  <si>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</si>
  <si>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</si>
  <si>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</si>
  <si>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</si>
  <si>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</si>
  <si>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</si>
  <si>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</si>
  <si>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</si>
  <si>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</si>
  <si>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</si>
  <si>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</si>
  <si>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</si>
  <si>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</si>
  <si>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</si>
  <si>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</si>
  <si>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</si>
  <si>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</si>
  <si>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</si>
  <si>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</si>
  <si>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</si>
  <si>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</si>
  <si>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</si>
  <si>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</si>
  <si>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</si>
  <si>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</si>
  <si>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</si>
  <si>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</si>
  <si>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</si>
  <si>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</si>
  <si>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</si>
  <si>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</si>
  <si>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</si>
  <si>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</si>
  <si>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</si>
  <si>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</si>
  <si>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</si>
  <si>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</si>
  <si>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</si>
  <si>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</si>
  <si>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</si>
  <si>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</si>
  <si>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</si>
  <si>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</si>
  <si>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</si>
  <si>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</si>
  <si>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</si>
  <si>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</si>
  <si>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</si>
  <si>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</si>
  <si>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</si>
  <si>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</si>
  <si>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</si>
  <si>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</si>
  <si>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</si>
  <si>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</si>
  <si>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</si>
  <si>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</si>
  <si>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</si>
  <si>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</si>
  <si>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</si>
  <si>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</si>
  <si>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</si>
  <si>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</si>
  <si>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</si>
  <si>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</si>
  <si>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</si>
  <si>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</si>
  <si>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</si>
  <si>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</si>
  <si>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</si>
  <si>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</si>
  <si>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</si>
  <si>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</si>
  <si>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</si>
  <si>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</si>
  <si>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</si>
  <si>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</si>
  <si>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</si>
  <si>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</si>
  <si>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</si>
  <si>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</si>
  <si>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</si>
  <si>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</si>
  <si>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</si>
  <si>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</si>
  <si>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</si>
  <si>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</si>
  <si>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</si>
  <si>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</si>
  <si>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</si>
  <si>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</si>
  <si>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</si>
  <si>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</si>
  <si>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</si>
  <si>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</si>
  <si>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</si>
  <si>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</si>
  <si>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</si>
  <si>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</si>
  <si>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</si>
  <si>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</si>
  <si>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</si>
  <si>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</si>
  <si>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</si>
  <si>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</si>
  <si>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</si>
  <si>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</si>
  <si>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</si>
  <si>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</si>
  <si>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</si>
  <si>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</si>
  <si>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</si>
  <si>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</si>
  <si>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</si>
  <si>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</si>
  <si>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</si>
  <si>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</si>
  <si>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</si>
  <si>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</si>
  <si>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</si>
  <si>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</si>
  <si>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</si>
  <si>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</si>
  <si>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</si>
  <si>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</si>
  <si>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</si>
  <si>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</si>
  <si>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</si>
  <si>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</si>
  <si>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</si>
  <si>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</si>
  <si>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</si>
  <si>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</si>
  <si>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</si>
  <si>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</si>
  <si>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</si>
  <si>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</si>
  <si>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</si>
  <si>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</si>
  <si>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</si>
  <si>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</si>
  <si>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</si>
  <si>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</si>
  <si>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</si>
  <si>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</si>
  <si>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</si>
  <si>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</si>
  <si>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</si>
  <si>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</si>
  <si>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</si>
  <si>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</si>
  <si>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</si>
  <si>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</si>
  <si>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</si>
  <si>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</si>
  <si>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</si>
  <si>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</si>
  <si>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</si>
  <si>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</si>
  <si>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</si>
  <si>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</si>
  <si>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</si>
  <si>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</si>
  <si>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</si>
  <si>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</si>
  <si>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</si>
  <si>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</si>
  <si>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</si>
  <si>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</si>
  <si>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</si>
  <si>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</si>
  <si>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</si>
  <si>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</si>
  <si>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</si>
  <si>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</si>
  <si>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</si>
  <si>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</si>
  <si>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</si>
  <si>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</si>
  <si>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</si>
  <si>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</si>
  <si>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</si>
  <si>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</si>
  <si>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</si>
  <si>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</si>
  <si>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</si>
  <si>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</si>
  <si>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</si>
  <si>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</si>
  <si>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</si>
  <si>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</si>
  <si>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</si>
  <si>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</si>
  <si>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</si>
  <si>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</si>
  <si>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</si>
  <si>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</si>
  <si>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</si>
  <si>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</si>
  <si>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</si>
  <si>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</si>
  <si>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</si>
  <si>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</si>
  <si>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</si>
  <si>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</si>
  <si>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</si>
  <si>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</si>
  <si>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</si>
  <si>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</si>
  <si>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</si>
  <si>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</si>
  <si>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</si>
  <si>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</si>
  <si>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</si>
  <si>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</si>
  <si>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</si>
  <si>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</si>
  <si>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</si>
  <si>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</si>
  <si>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</si>
  <si>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</si>
  <si>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</si>
  <si>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</si>
  <si>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</si>
  <si>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</si>
  <si>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</si>
  <si>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</si>
  <si>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</si>
  <si>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</si>
  <si>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</si>
  <si>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</si>
  <si>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</si>
  <si>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</si>
  <si>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</si>
  <si>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</si>
  <si>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</si>
  <si>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</si>
  <si>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</si>
  <si>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</si>
  <si>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</si>
  <si>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</si>
  <si>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</si>
  <si>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</si>
  <si>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</si>
  <si>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</si>
  <si>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</si>
  <si>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</si>
  <si>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</si>
  <si>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</si>
  <si>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</si>
  <si>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</si>
  <si>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</si>
  <si>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</si>
  <si>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</si>
  <si>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</si>
  <si>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</si>
  <si>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</si>
  <si>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</si>
  <si>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</si>
  <si>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</si>
  <si>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</si>
  <si>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</si>
  <si>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</si>
  <si>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</si>
  <si>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</si>
  <si>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</si>
  <si>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</si>
  <si>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</si>
  <si>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</si>
  <si>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</si>
  <si>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</si>
  <si>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</si>
  <si>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</si>
  <si>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</si>
  <si>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</si>
  <si>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</si>
  <si>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</si>
  <si>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</si>
  <si>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</si>
  <si>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</si>
  <si>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</si>
  <si>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</si>
  <si>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</si>
  <si>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</si>
  <si>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</si>
  <si>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</si>
  <si>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</si>
  <si>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</si>
  <si>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</si>
  <si>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</si>
  <si>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</si>
  <si>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</si>
  <si>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</si>
  <si>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</si>
  <si>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</si>
  <si>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</si>
  <si>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</si>
  <si>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</si>
  <si>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</si>
  <si>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</si>
  <si>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</si>
  <si>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</si>
  <si>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</si>
  <si>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</si>
  <si>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</si>
  <si>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</si>
  <si>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</si>
  <si>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</si>
  <si>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</si>
  <si>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</si>
  <si>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</si>
  <si>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</si>
  <si>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</si>
  <si>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</si>
  <si>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</si>
  <si>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</si>
  <si>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</si>
  <si>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</si>
  <si>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</si>
  <si>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</si>
  <si>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</si>
  <si>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</si>
  <si>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</si>
  <si>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</si>
  <si>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</si>
  <si>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</si>
  <si>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</si>
  <si>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</si>
  <si>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</si>
  <si>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</si>
  <si>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</si>
  <si>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</si>
  <si>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</si>
  <si>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</si>
  <si>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</si>
  <si>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</si>
  <si>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</si>
  <si>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</si>
  <si>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</si>
  <si>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</si>
  <si>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</si>
  <si>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</si>
  <si>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</si>
  <si>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</si>
  <si>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</si>
  <si>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</si>
  <si>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</si>
  <si>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</si>
  <si>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</si>
  <si>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</si>
  <si>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</si>
  <si>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</si>
  <si>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</si>
  <si>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</si>
  <si>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</si>
  <si>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</si>
  <si>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</si>
  <si>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</si>
  <si>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</si>
  <si>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</si>
  <si>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</si>
  <si>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</si>
  <si>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</si>
  <si>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</si>
  <si>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</si>
  <si>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</si>
  <si>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</si>
  <si>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</si>
  <si>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</si>
  <si>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</si>
  <si>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</si>
  <si>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</si>
  <si>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</si>
  <si>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</si>
  <si>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</si>
  <si>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</si>
  <si>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</si>
  <si>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</si>
  <si>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</si>
  <si>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</si>
  <si>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</si>
  <si>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</si>
  <si>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</si>
  <si>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</si>
  <si>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</si>
  <si>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</si>
  <si>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</si>
  <si>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</si>
  <si>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</si>
  <si>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</si>
  <si>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</si>
  <si>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</si>
  <si>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</si>
  <si>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</si>
  <si>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</si>
  <si>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</si>
  <si>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</si>
  <si>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</si>
  <si>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</si>
  <si>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</si>
  <si>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</si>
  <si>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</si>
  <si>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</si>
  <si>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</si>
  <si>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</si>
  <si>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</si>
  <si>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</si>
  <si>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</si>
  <si>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</si>
  <si>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</si>
  <si>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</si>
  <si>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</si>
  <si>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</si>
  <si>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</si>
  <si>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</si>
  <si>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</si>
  <si>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</si>
  <si>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</si>
  <si>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</si>
  <si>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</si>
  <si>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</si>
  <si>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</si>
  <si>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</si>
  <si>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</si>
  <si>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</si>
  <si>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</si>
  <si>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</si>
  <si>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</si>
  <si>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</si>
  <si>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</si>
  <si>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</si>
  <si>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</si>
  <si>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</si>
  <si>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</si>
  <si>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</si>
  <si>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</si>
  <si>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</si>
  <si>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</si>
  <si>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</si>
  <si>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</si>
  <si>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</si>
  <si>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</si>
  <si>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</si>
  <si>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</si>
  <si>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</si>
  <si>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</si>
  <si>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</si>
  <si>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</si>
  <si>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</si>
  <si>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</si>
  <si>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</si>
  <si>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</si>
  <si>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</si>
  <si>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</si>
  <si>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</si>
  <si>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</si>
  <si>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</si>
  <si>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</si>
  <si>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</si>
  <si>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</si>
  <si>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</si>
  <si>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</si>
  <si>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</si>
  <si>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</si>
  <si>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</si>
  <si>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</si>
  <si>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</si>
  <si>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</si>
  <si>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</si>
  <si>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</si>
  <si>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</si>
  <si>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</si>
  <si>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</si>
  <si>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</si>
  <si>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</si>
  <si>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</si>
  <si>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</si>
  <si>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</si>
  <si>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</si>
  <si>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</si>
  <si>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</si>
  <si>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</si>
  <si>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</si>
  <si>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</si>
  <si>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</si>
  <si>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</si>
  <si>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</si>
  <si>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</si>
  <si>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</si>
  <si>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</si>
  <si>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</si>
  <si>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</si>
  <si>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</si>
  <si>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</si>
  <si>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</si>
  <si>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</si>
  <si>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</si>
  <si>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</si>
  <si>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</si>
  <si>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</si>
  <si>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</si>
  <si>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</si>
  <si>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</si>
  <si>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</si>
  <si>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</si>
  <si>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</si>
  <si>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</si>
  <si>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</si>
  <si>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</si>
  <si>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</si>
  <si>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</si>
  <si>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</si>
  <si>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</si>
  <si>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</si>
  <si>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</si>
  <si>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</si>
  <si>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</si>
  <si>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</si>
  <si>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</si>
  <si>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</si>
  <si>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</si>
  <si>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</si>
  <si>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</si>
  <si>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</si>
  <si>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</si>
  <si>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</si>
  <si>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</si>
  <si>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</si>
  <si>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</si>
  <si>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</si>
  <si>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</si>
  <si>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</si>
  <si>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</si>
  <si>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</si>
  <si>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</si>
  <si>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</si>
  <si>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</si>
  <si>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</si>
  <si>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</si>
  <si>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</si>
  <si>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</si>
  <si>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</si>
  <si>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</si>
  <si>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</si>
  <si>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</si>
  <si>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</si>
  <si>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</si>
  <si>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</si>
  <si>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</si>
  <si>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</si>
  <si>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</si>
  <si>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</si>
  <si>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</si>
  <si>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</si>
  <si>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</si>
  <si>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</si>
  <si>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</si>
  <si>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</si>
  <si>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</si>
  <si>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</si>
  <si>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</si>
  <si>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</si>
  <si>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</si>
  <si>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</si>
  <si>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</si>
  <si>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</si>
  <si>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</si>
  <si>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</si>
  <si>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</si>
  <si>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</si>
  <si>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</si>
  <si>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</si>
  <si>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</si>
  <si>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</si>
  <si>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</si>
  <si>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</si>
  <si>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</si>
  <si>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</si>
  <si>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</si>
  <si>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</si>
  <si>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</si>
  <si>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</si>
  <si>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</si>
  <si>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</si>
  <si>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</si>
  <si>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</si>
  <si>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</si>
  <si>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</si>
  <si>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</si>
  <si>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</si>
  <si>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</si>
  <si>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</si>
  <si>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</si>
  <si>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</si>
  <si>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</si>
  <si>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</si>
  <si>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</si>
  <si>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</si>
  <si>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</si>
  <si>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</si>
  <si>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</si>
  <si>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</si>
  <si>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</si>
  <si>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</si>
  <si>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</si>
  <si>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</si>
  <si>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</si>
  <si>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</si>
  <si>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</si>
  <si>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</si>
  <si>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</si>
  <si>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</si>
  <si>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</si>
  <si>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</si>
  <si>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</si>
  <si>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</si>
  <si>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</si>
  <si>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</si>
  <si>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</si>
  <si>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</si>
  <si>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</si>
  <si>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</si>
  <si>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</si>
  <si>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</si>
  <si>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</si>
  <si>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</si>
  <si>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</si>
  <si>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</si>
  <si>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</si>
  <si>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</si>
  <si>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</si>
  <si>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</si>
  <si>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</si>
  <si>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</si>
  <si>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</si>
  <si>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</si>
  <si>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</si>
  <si>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</si>
  <si>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</si>
  <si>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</si>
  <si>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</si>
  <si>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</si>
  <si>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</si>
  <si>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</si>
  <si>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</si>
  <si>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</si>
  <si>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</si>
  <si>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</si>
  <si>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</si>
  <si>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</si>
  <si>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</si>
  <si>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</si>
  <si>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</si>
  <si>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</si>
  <si>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</si>
  <si>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</si>
  <si>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</si>
  <si>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</si>
  <si>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</si>
  <si>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</si>
  <si>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</si>
  <si>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</si>
  <si>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</si>
  <si>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</si>
  <si>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</si>
  <si>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</si>
  <si>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</si>
  <si>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</si>
  <si>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</si>
  <si>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</si>
  <si>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</si>
  <si>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</si>
  <si>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</si>
  <si>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</si>
  <si>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</si>
  <si>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</si>
  <si>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</si>
  <si>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</si>
  <si>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</si>
  <si>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</si>
  <si>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</si>
  <si>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</si>
  <si>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</si>
  <si>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</si>
  <si>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</si>
  <si>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</si>
  <si>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</si>
  <si>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</si>
  <si>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</si>
  <si>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</si>
  <si>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</si>
  <si>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</si>
  <si>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</si>
  <si>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</si>
  <si>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</si>
  <si>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</si>
  <si>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</si>
  <si>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</si>
  <si>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</si>
  <si>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</si>
  <si>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</si>
  <si>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</si>
  <si>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</si>
  <si>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</si>
  <si>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</si>
  <si>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</si>
  <si>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</si>
  <si>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</si>
  <si>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</si>
  <si>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</si>
  <si>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</si>
  <si>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</si>
  <si>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</si>
  <si>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</si>
  <si>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</si>
  <si>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</si>
  <si>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</si>
  <si>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</si>
  <si>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</si>
  <si>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</si>
  <si>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</si>
  <si>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</si>
  <si>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</si>
  <si>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</si>
  <si>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</si>
  <si>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</si>
  <si>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</si>
  <si>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</si>
  <si>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</si>
  <si>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</si>
  <si>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</si>
  <si>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</si>
  <si>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</si>
  <si>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</si>
  <si>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</si>
  <si>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</si>
  <si>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</si>
  <si>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</si>
  <si>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</si>
  <si>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</si>
  <si>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</si>
  <si>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</si>
  <si>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</si>
  <si>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</si>
  <si>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</si>
  <si>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</si>
  <si>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</si>
  <si>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</si>
  <si>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</si>
  <si>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</si>
  <si>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</si>
  <si>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</si>
  <si>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</si>
  <si>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</si>
  <si>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</si>
  <si>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</si>
  <si>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</si>
  <si>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</si>
  <si>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</si>
  <si>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</si>
  <si>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</si>
  <si>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</si>
  <si>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</si>
  <si>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</si>
  <si>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</si>
  <si>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</si>
  <si>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</si>
  <si>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</si>
  <si>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</si>
  <si>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</si>
  <si>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</si>
  <si>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</si>
  <si>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</si>
  <si>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</si>
  <si>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</si>
  <si>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</si>
  <si>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</si>
  <si>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</si>
  <si>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</si>
  <si>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</si>
  <si>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</si>
  <si>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</si>
  <si>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</si>
  <si>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</si>
  <si>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</si>
  <si>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</si>
  <si>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</si>
  <si>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</si>
  <si>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</si>
  <si>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</si>
  <si>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</si>
  <si>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</si>
  <si>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</si>
  <si>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</si>
  <si>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</si>
  <si>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</si>
  <si>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</si>
  <si>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</si>
  <si>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</si>
  <si>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</si>
  <si>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</si>
  <si>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</si>
  <si>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</si>
  <si>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</si>
  <si>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</si>
  <si>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</si>
  <si>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</si>
  <si>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</si>
  <si>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</si>
  <si>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</si>
  <si>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</si>
  <si>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</si>
  <si>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</si>
  <si>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</si>
  <si>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</si>
  <si>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</si>
  <si>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</si>
  <si>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</si>
  <si>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</si>
  <si>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</si>
  <si>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</si>
  <si>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</si>
  <si>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</si>
  <si>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</si>
  <si>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</si>
  <si>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</si>
  <si>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</si>
  <si>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</si>
  <si>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</si>
  <si>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</si>
  <si>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</si>
  <si>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</si>
  <si>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</si>
  <si>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</si>
  <si>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</si>
  <si>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</si>
  <si>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</si>
  <si>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</si>
  <si>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</si>
  <si>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</si>
  <si>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</si>
  <si>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</si>
  <si>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</si>
  <si>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</si>
  <si>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</si>
  <si>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</si>
  <si>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</si>
  <si>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</si>
  <si>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</si>
  <si>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</si>
  <si>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</si>
  <si>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</si>
  <si>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</si>
  <si>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</si>
  <si>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</si>
  <si>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</si>
  <si>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</si>
  <si>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</si>
  <si>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</si>
  <si>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</si>
  <si>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</si>
  <si>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</si>
  <si>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</si>
  <si>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</si>
  <si>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</si>
  <si>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</si>
  <si>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</si>
  <si>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</si>
  <si>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</si>
  <si>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</si>
  <si>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</si>
  <si>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</si>
  <si>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</si>
  <si>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</si>
  <si>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</si>
  <si>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</si>
  <si>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</si>
  <si>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</si>
  <si>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</si>
  <si>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</si>
  <si>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</si>
  <si>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</si>
  <si>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</si>
  <si>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</si>
  <si>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</si>
  <si>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</si>
  <si>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</si>
  <si>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</si>
  <si>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</si>
  <si>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</si>
  <si>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</si>
  <si>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</si>
  <si>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</si>
  <si>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</si>
  <si>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</si>
  <si>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</si>
  <si>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</si>
  <si>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</si>
  <si>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</si>
  <si>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</si>
  <si>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</si>
  <si>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</si>
  <si>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</si>
  <si>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</si>
  <si>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</si>
  <si>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</si>
  <si>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</si>
  <si>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</si>
  <si>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</si>
  <si>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</si>
  <si>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</si>
  <si>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</si>
  <si>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</si>
  <si>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</si>
  <si>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</si>
  <si>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</si>
  <si>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</si>
  <si>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</si>
  <si>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</si>
  <si>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</si>
  <si>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</si>
  <si>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</si>
  <si>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</si>
  <si>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</si>
  <si>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</si>
  <si>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</si>
  <si>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</si>
  <si>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</si>
  <si>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</si>
  <si>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</si>
  <si>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</si>
  <si>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</si>
  <si>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</si>
  <si>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</si>
  <si>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</si>
  <si>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</si>
  <si>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</si>
  <si>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</si>
  <si>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</si>
  <si>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</si>
  <si>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</si>
  <si>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</si>
  <si>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</si>
  <si>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</si>
  <si>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</si>
  <si>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</si>
  <si>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</si>
  <si>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</si>
  <si>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</si>
  <si>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</si>
  <si>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</si>
  <si>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</si>
  <si>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</si>
  <si>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</si>
  <si>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</si>
  <si>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</si>
  <si>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</si>
  <si>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</si>
  <si>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</si>
  <si>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</si>
  <si>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</si>
  <si>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</si>
  <si>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</si>
  <si>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</si>
  <si>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</si>
  <si>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</si>
  <si>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</si>
  <si>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</si>
  <si>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</si>
  <si>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</si>
  <si>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</si>
  <si>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</si>
  <si>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</si>
  <si>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</si>
  <si>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</si>
  <si>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</si>
  <si>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</si>
  <si>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</si>
  <si>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</si>
  <si>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</si>
  <si>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</si>
  <si>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</si>
  <si>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</si>
  <si>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</si>
  <si>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</si>
  <si>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</si>
  <si>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</si>
  <si>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</si>
  <si>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</si>
  <si>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</si>
  <si>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</si>
  <si>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</si>
  <si>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</si>
  <si>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</si>
  <si>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</si>
  <si>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</si>
  <si>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</si>
  <si>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</si>
  <si>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</si>
  <si>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</si>
  <si>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</si>
  <si>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</si>
  <si>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</si>
  <si>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</si>
  <si>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</si>
  <si>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</si>
  <si>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</si>
  <si>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</si>
  <si>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</si>
  <si>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</si>
  <si>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</si>
  <si>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</si>
  <si>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</si>
  <si>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</si>
  <si>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</si>
  <si>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</si>
  <si>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</si>
  <si>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</si>
  <si>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</si>
  <si>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</si>
  <si>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</si>
  <si>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</si>
  <si>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</si>
  <si>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</si>
  <si>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</si>
  <si>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</si>
  <si>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</si>
  <si>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</si>
  <si>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</si>
  <si>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</si>
  <si>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</si>
  <si>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</si>
  <si>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</si>
  <si>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</si>
  <si>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</si>
  <si>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</si>
  <si>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</si>
  <si>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</si>
  <si>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</si>
  <si>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</si>
  <si>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</si>
  <si>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</si>
  <si>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</si>
  <si>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</si>
  <si>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</si>
  <si>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</si>
  <si>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</si>
  <si>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</si>
  <si>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</si>
  <si>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</si>
  <si>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</si>
  <si>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</si>
  <si>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</si>
  <si>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</si>
  <si>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</si>
  <si>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</si>
  <si>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</si>
  <si>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</si>
  <si>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</si>
  <si>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</si>
  <si>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</si>
  <si>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</si>
  <si>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</si>
  <si>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</si>
  <si>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</si>
  <si>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</si>
  <si>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</si>
  <si>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</si>
  <si>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</si>
  <si>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</si>
  <si>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</si>
  <si>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</si>
  <si>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</si>
  <si>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</si>
  <si>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</si>
  <si>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</si>
  <si>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</si>
  <si>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</si>
  <si>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</si>
  <si>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</si>
  <si>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</si>
  <si>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</si>
  <si>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</si>
  <si>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</si>
  <si>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</si>
  <si>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</si>
  <si>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</si>
  <si>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</si>
  <si>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</si>
  <si>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</si>
  <si>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</si>
  <si>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</si>
  <si>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</si>
  <si>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</si>
  <si>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</si>
  <si>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</si>
  <si>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</si>
  <si>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</si>
  <si>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</si>
  <si>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</si>
  <si>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</si>
  <si>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</si>
  <si>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</si>
  <si>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</si>
  <si>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</si>
  <si>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</si>
  <si>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</si>
  <si>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</si>
  <si>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</si>
  <si>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</si>
  <si>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</si>
  <si>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</si>
  <si>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</si>
  <si>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</si>
  <si>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</si>
  <si>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</si>
  <si>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</si>
  <si>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</si>
  <si>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</si>
  <si>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</si>
  <si>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</si>
  <si>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</si>
  <si>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</si>
  <si>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</si>
  <si>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</si>
  <si>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</si>
  <si>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</si>
  <si>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</si>
  <si>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</si>
  <si>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</si>
  <si>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</si>
  <si>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</si>
  <si>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</si>
  <si>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</si>
  <si>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</si>
  <si>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</si>
  <si>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</si>
  <si>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</si>
  <si>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</si>
  <si>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</si>
  <si>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</si>
  <si>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</si>
  <si>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</si>
  <si>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</si>
  <si>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</si>
  <si>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</si>
  <si>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</si>
  <si>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</si>
  <si>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</si>
  <si>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</si>
  <si>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</si>
  <si>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</si>
  <si>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</si>
  <si>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</si>
  <si>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</si>
  <si>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</si>
  <si>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</si>
  <si>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</si>
  <si>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</si>
  <si>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</si>
  <si>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</si>
  <si>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</si>
  <si>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</si>
  <si>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</si>
  <si>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</si>
  <si>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</si>
  <si>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</si>
  <si>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</si>
  <si>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</si>
  <si>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</si>
  <si>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</si>
  <si>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</si>
  <si>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</si>
  <si>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</si>
  <si>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</si>
  <si>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</si>
  <si>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</si>
  <si>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</si>
  <si>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</si>
  <si>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</si>
  <si>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</si>
  <si>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</si>
  <si>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</si>
  <si>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</si>
  <si>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</si>
  <si>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</si>
  <si>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</si>
  <si>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</si>
  <si>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</si>
  <si>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</si>
  <si>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</si>
  <si>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</si>
  <si>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</si>
  <si>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</si>
  <si>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</si>
  <si>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</si>
  <si>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</si>
  <si>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</si>
  <si>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</si>
  <si>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</si>
  <si>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</si>
  <si>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</si>
  <si>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</si>
  <si>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</si>
  <si>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</si>
  <si>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</si>
  <si>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</si>
  <si>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</si>
  <si>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</si>
  <si>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</si>
  <si>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</si>
  <si>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</si>
  <si>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</si>
  <si>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</si>
  <si>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</si>
  <si>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</si>
  <si>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</si>
  <si>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</si>
  <si>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</si>
  <si>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</si>
  <si>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</si>
  <si>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</si>
  <si>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</si>
  <si>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</si>
  <si>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</si>
  <si>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</si>
  <si>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</si>
  <si>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</si>
  <si>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</si>
  <si>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</si>
  <si>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</si>
  <si>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</si>
  <si>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</si>
  <si>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</si>
  <si>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</si>
  <si>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</si>
  <si>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</si>
  <si>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</si>
  <si>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</si>
  <si>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</si>
  <si>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</si>
  <si>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</si>
  <si>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</si>
  <si>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</si>
  <si>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</si>
  <si>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</si>
  <si>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</si>
  <si>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</si>
  <si>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</si>
  <si>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</si>
  <si>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</si>
  <si>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</si>
  <si>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</si>
  <si>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</si>
  <si>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</si>
  <si>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</si>
  <si>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</si>
  <si>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</si>
  <si>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</si>
  <si>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</si>
  <si>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</si>
  <si>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</si>
  <si>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</si>
  <si>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</si>
  <si>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</si>
  <si>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</si>
  <si>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</si>
  <si>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</si>
  <si>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</si>
  <si>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</si>
  <si>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</si>
  <si>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</si>
  <si>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</si>
  <si>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</si>
  <si>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</si>
  <si>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</si>
  <si>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</si>
  <si>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</si>
  <si>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</si>
  <si>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</si>
  <si>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</si>
  <si>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</si>
  <si>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</si>
  <si>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</si>
  <si>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</si>
  <si>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</si>
  <si>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</si>
  <si>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</si>
  <si>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</si>
  <si>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</si>
  <si>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</si>
  <si>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</si>
  <si>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</si>
  <si>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</si>
  <si>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</si>
  <si>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</si>
  <si>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</si>
  <si>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</si>
  <si>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</si>
  <si>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</si>
  <si>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</si>
  <si>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</si>
  <si>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</si>
  <si>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</si>
  <si>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</si>
  <si>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</si>
  <si>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</si>
  <si>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</si>
  <si>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</si>
  <si>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</si>
  <si>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</si>
  <si>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</si>
  <si>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</si>
  <si>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</si>
  <si>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</si>
  <si>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</si>
  <si>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</si>
  <si>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</si>
  <si>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</si>
  <si>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</si>
  <si>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</si>
  <si>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</si>
  <si>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</si>
  <si>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</si>
  <si>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</si>
  <si>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</si>
  <si>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</si>
  <si>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</si>
  <si>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</si>
  <si>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</si>
  <si>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</si>
  <si>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</si>
  <si>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</si>
  <si>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</si>
  <si>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</si>
  <si>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</si>
  <si>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</si>
  <si>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</si>
  <si>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</si>
  <si>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</si>
  <si>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</si>
  <si>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</si>
  <si>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</si>
  <si>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</si>
  <si>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</si>
  <si>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</si>
  <si>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</si>
  <si>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</si>
  <si>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</si>
  <si>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</si>
  <si>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</si>
  <si>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</si>
  <si>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</si>
  <si>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</si>
  <si>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</si>
  <si>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</si>
  <si>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</si>
  <si>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</si>
  <si>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</si>
  <si>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</si>
  <si>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</si>
  <si>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</si>
  <si>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</si>
  <si>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</si>
  <si>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</si>
  <si>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</si>
  <si>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</si>
  <si>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</si>
  <si>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</si>
  <si>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</si>
  <si>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</si>
  <si>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</si>
  <si>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</si>
  <si>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</si>
  <si>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</si>
  <si>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</si>
  <si>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</si>
  <si>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</si>
  <si>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</si>
  <si>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</si>
  <si>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</si>
  <si>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</si>
  <si>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</si>
  <si>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</si>
  <si>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</si>
  <si>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</si>
  <si>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</si>
  <si>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</si>
  <si>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</si>
  <si>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</si>
  <si>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</si>
  <si>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</si>
  <si>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</si>
  <si>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</si>
  <si>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</si>
  <si>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</si>
  <si>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</si>
  <si>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</si>
  <si>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</si>
  <si>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</si>
  <si>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</si>
  <si>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</si>
  <si>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</si>
  <si>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</si>
  <si>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</si>
  <si>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</si>
  <si>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</si>
  <si>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</si>
  <si>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</si>
  <si>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</si>
  <si>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</si>
  <si>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</si>
  <si>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</si>
  <si>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</si>
  <si>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</si>
  <si>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</si>
  <si>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</si>
  <si>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</si>
  <si>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</si>
  <si>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</si>
  <si>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</si>
  <si>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</si>
  <si>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</si>
  <si>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</si>
  <si>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</si>
  <si>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</si>
  <si>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</si>
  <si>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</si>
  <si>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</si>
  <si>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</si>
  <si>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</si>
  <si>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</si>
  <si>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</si>
  <si>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</si>
  <si>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</si>
  <si>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</si>
  <si>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</si>
  <si>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</si>
  <si>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</si>
  <si>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</si>
  <si>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</si>
  <si>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</si>
  <si>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</si>
  <si>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</si>
  <si>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</si>
  <si>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</si>
  <si>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</si>
  <si>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</si>
  <si>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</si>
  <si>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</si>
  <si>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</si>
  <si>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</si>
  <si>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</si>
  <si>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</si>
  <si>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</si>
  <si>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</si>
  <si>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</si>
  <si>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</si>
  <si>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</si>
  <si>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</si>
  <si>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</si>
  <si>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</si>
  <si>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</si>
  <si>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</si>
  <si>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</si>
  <si>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</si>
  <si>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</si>
  <si>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</si>
  <si>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</si>
  <si>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</si>
  <si>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</si>
  <si>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</si>
  <si>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</si>
  <si>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</si>
  <si>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</si>
  <si>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</si>
  <si>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</si>
  <si>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</si>
  <si>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</si>
  <si>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</si>
  <si>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</si>
  <si>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</si>
  <si>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</si>
  <si>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</si>
  <si>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</si>
  <si>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</si>
  <si>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</si>
  <si>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</si>
  <si>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</si>
  <si>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</si>
  <si>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</si>
  <si>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</si>
  <si>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</si>
  <si>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</si>
  <si>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</si>
  <si>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</si>
  <si>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</si>
  <si>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</si>
  <si>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</si>
  <si>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</si>
  <si>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</si>
  <si>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</si>
  <si>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</si>
  <si>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</si>
  <si>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</si>
  <si>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</si>
  <si>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</si>
  <si>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</si>
  <si>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</si>
  <si>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</si>
  <si>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</si>
  <si>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</si>
  <si>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</si>
  <si>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</si>
  <si>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</si>
  <si>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</si>
  <si>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</si>
  <si>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</si>
  <si>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</si>
  <si>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</si>
  <si>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</si>
  <si>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</si>
  <si>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</si>
  <si>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</si>
  <si>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</si>
  <si>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</si>
  <si>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</si>
  <si>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</si>
  <si>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</si>
  <si>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</si>
  <si>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</si>
  <si>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</si>
  <si>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</si>
  <si>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</si>
  <si>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</si>
  <si>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</si>
  <si>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</si>
  <si>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</si>
  <si>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</si>
  <si>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</si>
  <si>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</si>
  <si>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</si>
  <si>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</si>
  <si>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</si>
  <si>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</si>
  <si>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</si>
  <si>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</si>
  <si>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</si>
  <si>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</si>
  <si>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</si>
  <si>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</si>
  <si>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</si>
  <si>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</si>
  <si>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</si>
  <si>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</si>
  <si>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</si>
  <si>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</si>
  <si>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</si>
  <si>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</si>
  <si>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</si>
  <si>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</si>
  <si>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</si>
  <si>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</si>
  <si>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</si>
  <si>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</si>
  <si>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</si>
  <si>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</si>
  <si>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</si>
  <si>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</si>
  <si>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</si>
  <si>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</si>
  <si>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</si>
  <si>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</si>
  <si>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</si>
  <si>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</si>
  <si>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</si>
  <si>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</si>
  <si>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</si>
  <si>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</si>
  <si>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</si>
  <si>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</si>
  <si>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</si>
  <si>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</si>
  <si>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</si>
  <si>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</si>
  <si>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</si>
  <si>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</si>
  <si>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</si>
  <si>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</si>
  <si>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</si>
  <si>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</si>
  <si>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</si>
  <si>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</si>
  <si>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</si>
  <si>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</si>
  <si>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</si>
  <si>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</si>
  <si>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</si>
  <si>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</si>
  <si>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</si>
  <si>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</si>
  <si>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</si>
  <si>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</si>
  <si>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</si>
  <si>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</si>
  <si>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</si>
  <si>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</si>
  <si>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</si>
  <si>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</si>
  <si>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</si>
  <si>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</si>
  <si>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</si>
  <si>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</si>
  <si>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</si>
  <si>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</si>
  <si>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</si>
  <si>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</si>
  <si>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</si>
  <si>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</si>
  <si>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</si>
  <si>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</si>
  <si>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</si>
  <si>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</si>
  <si>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</si>
  <si>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</si>
  <si>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</si>
  <si>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</si>
  <si>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</si>
  <si>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</si>
  <si>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</si>
  <si>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</si>
  <si>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</si>
  <si>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</si>
  <si>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</si>
  <si>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</si>
  <si>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</si>
  <si>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</si>
  <si>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</si>
  <si>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</si>
  <si>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</si>
  <si>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</si>
  <si>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</si>
  <si>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</si>
  <si>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</si>
  <si>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</si>
  <si>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</si>
  <si>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</si>
  <si>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</si>
  <si>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</si>
  <si>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</si>
  <si>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</si>
  <si>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</si>
  <si>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</si>
  <si>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</si>
  <si>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</si>
  <si>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</si>
  <si>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</si>
  <si>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</si>
  <si>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</si>
  <si>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</si>
  <si>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</si>
  <si>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</si>
  <si>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</si>
  <si>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</si>
  <si>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</si>
  <si>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</si>
  <si>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</si>
  <si>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</si>
  <si>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</si>
  <si>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</si>
  <si>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</si>
  <si>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</si>
  <si>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</si>
  <si>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</si>
  <si>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</si>
  <si>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</si>
  <si>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</si>
  <si>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</si>
  <si>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</si>
  <si>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</si>
  <si>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</si>
  <si>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</si>
  <si>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</si>
  <si>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</si>
  <si>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</si>
  <si>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</si>
  <si>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</si>
  <si>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</si>
  <si>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</si>
  <si>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</si>
  <si>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</si>
  <si>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</si>
  <si>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</si>
  <si>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</si>
  <si>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</si>
  <si>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</si>
  <si>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</si>
  <si>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</si>
  <si>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</si>
  <si>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</si>
  <si>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</si>
  <si>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</si>
  <si>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</si>
  <si>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</si>
  <si>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</si>
  <si>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</si>
  <si>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</si>
  <si>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</si>
  <si>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</si>
  <si>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</si>
  <si>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</si>
  <si>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</si>
  <si>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</si>
  <si>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</si>
  <si>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</si>
  <si>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</si>
  <si>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</si>
  <si>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</si>
  <si>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</si>
  <si>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</si>
  <si>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</si>
  <si>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</si>
  <si>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</si>
  <si>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</si>
  <si>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</si>
  <si>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</si>
  <si>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</si>
  <si>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</si>
  <si>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</si>
  <si>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</si>
  <si>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</si>
  <si>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</si>
  <si>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</si>
  <si>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</si>
  <si>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</si>
  <si>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</si>
  <si>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</si>
  <si>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</si>
  <si>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</si>
  <si>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</si>
  <si>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</si>
  <si>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</si>
  <si>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</si>
  <si>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</si>
  <si>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</si>
  <si>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</si>
  <si>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</si>
  <si>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</si>
  <si>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</si>
  <si>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</si>
  <si>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</si>
  <si>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</si>
  <si>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</si>
  <si>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</si>
  <si>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</si>
  <si>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</si>
  <si>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</si>
  <si>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</si>
  <si>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</si>
  <si>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</si>
  <si>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</si>
  <si>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</si>
  <si>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</si>
  <si>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</si>
  <si>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</si>
  <si>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</si>
  <si>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</si>
  <si>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</si>
  <si>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</si>
  <si>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</si>
  <si>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</si>
  <si>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</si>
  <si>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</si>
  <si>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</si>
  <si>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</si>
  <si>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</si>
  <si>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</si>
  <si>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</si>
  <si>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</si>
  <si>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</si>
  <si>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</si>
  <si>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</si>
  <si>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</si>
  <si>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</si>
  <si>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</si>
  <si>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</si>
  <si>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</si>
  <si>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</si>
  <si>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</si>
  <si>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</si>
  <si>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</si>
  <si>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</si>
  <si>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</si>
  <si>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</si>
  <si>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</si>
  <si>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</si>
  <si>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</si>
  <si>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</si>
  <si>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</si>
  <si>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</si>
  <si>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</si>
  <si>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</si>
  <si>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</si>
  <si>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</si>
  <si>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</si>
  <si>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</si>
  <si>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</si>
  <si>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</si>
  <si>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</si>
  <si>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</si>
  <si>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</si>
  <si>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</si>
  <si>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</si>
  <si>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</si>
  <si>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</si>
  <si>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</si>
  <si>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</si>
  <si>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</si>
  <si>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</si>
  <si>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</si>
  <si>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</si>
  <si>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</si>
  <si>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</si>
  <si>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</si>
  <si>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</si>
  <si>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</si>
  <si>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</si>
  <si>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</si>
  <si>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</si>
  <si>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</si>
  <si>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</si>
  <si>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</si>
  <si>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</si>
  <si>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</si>
  <si>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</si>
  <si>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</si>
  <si>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</si>
  <si>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</si>
  <si>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</si>
  <si>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</si>
  <si>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</si>
  <si>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</si>
  <si>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</si>
  <si>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</si>
  <si>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</si>
  <si>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</si>
  <si>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</si>
  <si>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</si>
  <si>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</si>
  <si>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</si>
  <si>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</si>
  <si>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</si>
  <si>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</si>
  <si>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</si>
  <si>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</si>
  <si>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</si>
  <si>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</si>
  <si>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</si>
  <si>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</si>
  <si>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</si>
  <si>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</si>
  <si>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</si>
  <si>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</si>
  <si>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</si>
  <si>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</si>
  <si>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</si>
  <si>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</si>
  <si>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</si>
  <si>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</si>
  <si>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</si>
  <si>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</si>
  <si>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</si>
  <si>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</si>
  <si>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</si>
  <si>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</si>
  <si>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</si>
  <si>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</si>
  <si>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</si>
  <si>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</si>
  <si>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</si>
  <si>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</si>
  <si>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</si>
  <si>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</si>
  <si>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</si>
  <si>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</si>
  <si>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</si>
  <si>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</si>
  <si>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</si>
  <si>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</si>
  <si>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</si>
  <si>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</si>
  <si>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</si>
  <si>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</si>
  <si>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</si>
  <si>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</si>
  <si>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</si>
  <si>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</si>
  <si>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</si>
  <si>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</si>
  <si>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</si>
  <si>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</si>
  <si>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</si>
  <si>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</si>
  <si>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</si>
  <si>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</si>
  <si>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</si>
  <si>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</si>
  <si>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</si>
  <si>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</si>
  <si>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</si>
  <si>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</si>
  <si>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</si>
  <si>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</si>
  <si>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</si>
  <si>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</si>
  <si>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</si>
  <si>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</si>
  <si>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</si>
  <si>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</si>
  <si>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</si>
  <si>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</si>
  <si>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</si>
  <si>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</si>
  <si>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</si>
  <si>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</si>
  <si>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</si>
  <si>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</si>
  <si>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</si>
  <si>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</si>
  <si>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</si>
  <si>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</si>
  <si>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</si>
  <si>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</si>
  <si>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</si>
  <si>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</si>
  <si>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</si>
  <si>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</si>
  <si>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</si>
  <si>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</si>
  <si>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</si>
  <si>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</si>
  <si>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</si>
  <si>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</si>
  <si>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</si>
  <si>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</si>
  <si>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</si>
  <si>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</si>
  <si>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</si>
  <si>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</si>
  <si>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</si>
  <si>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</si>
  <si>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</si>
  <si>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</si>
  <si>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</si>
  <si>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</si>
  <si>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</si>
  <si>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</si>
  <si>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</si>
  <si>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</si>
  <si>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</si>
  <si>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</si>
  <si>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</si>
  <si>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</si>
  <si>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</si>
  <si>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</si>
  <si>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</si>
  <si>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</si>
  <si>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</si>
  <si>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</si>
  <si>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</si>
  <si>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</si>
  <si>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</si>
  <si>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</si>
  <si>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</si>
  <si>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</si>
  <si>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</si>
  <si>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</si>
  <si>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</si>
  <si>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</si>
  <si>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</si>
  <si>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</si>
  <si>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</si>
  <si>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</si>
  <si>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</si>
  <si>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</si>
  <si>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</si>
  <si>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</si>
  <si>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</si>
  <si>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</si>
  <si>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</si>
  <si>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</si>
  <si>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</si>
  <si>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</si>
  <si>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</si>
  <si>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</si>
  <si>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</si>
  <si>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</si>
  <si>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</si>
  <si>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</si>
  <si>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</si>
  <si>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</si>
  <si>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</si>
  <si>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</si>
  <si>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</si>
  <si>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</si>
  <si>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</si>
  <si>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</si>
  <si>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</si>
  <si>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</si>
  <si>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</si>
  <si>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</si>
  <si>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</si>
  <si>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</si>
  <si>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</si>
  <si>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</si>
  <si>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</si>
  <si>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</si>
  <si>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</si>
  <si>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</si>
  <si>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</si>
  <si>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</si>
  <si>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</si>
  <si>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</si>
  <si>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</si>
  <si>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</si>
  <si>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</si>
  <si>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</si>
  <si>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</si>
  <si>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</si>
  <si>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</si>
  <si>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</si>
  <si>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</si>
  <si>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</si>
  <si>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</si>
  <si>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</si>
  <si>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</si>
  <si>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</si>
  <si>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</si>
  <si>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</si>
  <si>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</si>
  <si>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</si>
  <si>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</si>
  <si>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</si>
  <si>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</si>
  <si>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</si>
  <si>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</si>
  <si>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</si>
  <si>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</si>
  <si>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</si>
  <si>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</si>
  <si>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</si>
  <si>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</si>
  <si>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</si>
  <si>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</si>
  <si>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</si>
  <si>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</si>
  <si>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</si>
  <si>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</si>
  <si>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</si>
  <si>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</si>
  <si>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</si>
  <si>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</si>
  <si>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</si>
  <si>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</si>
  <si>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</si>
  <si>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</si>
  <si>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</si>
  <si>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</si>
  <si>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</si>
  <si>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</si>
  <si>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</si>
  <si>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</si>
  <si>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</si>
  <si>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</si>
  <si>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</si>
  <si>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</si>
  <si>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</si>
  <si>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</si>
  <si>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</si>
  <si>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</si>
  <si>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</si>
  <si>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</si>
  <si>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</si>
  <si>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</si>
  <si>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</si>
  <si>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</si>
  <si>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</si>
  <si>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</si>
  <si>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</si>
  <si>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</si>
  <si>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</si>
  <si>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</si>
  <si>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</si>
  <si>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</si>
  <si>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</si>
  <si>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</si>
  <si>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</si>
  <si>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</si>
  <si>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</si>
  <si>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</si>
  <si>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</si>
  <si>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</si>
  <si>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</si>
  <si>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</si>
  <si>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</si>
  <si>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</si>
  <si>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</si>
  <si>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</si>
  <si>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</si>
  <si>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</si>
  <si>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</si>
  <si>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</si>
  <si>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</si>
  <si>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</si>
  <si>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</si>
  <si>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</si>
  <si>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</si>
  <si>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</si>
  <si>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</si>
  <si>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</si>
  <si>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</si>
  <si>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</si>
  <si>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</si>
  <si>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</si>
  <si>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</si>
  <si>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</si>
  <si>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</si>
  <si>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</si>
  <si>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</si>
  <si>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</si>
  <si>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</si>
  <si>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</si>
  <si>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</si>
  <si>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</si>
  <si>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</si>
  <si>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</si>
  <si>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</si>
  <si>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</si>
  <si>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</si>
  <si>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</si>
  <si>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</si>
  <si>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</si>
  <si>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</si>
  <si>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</si>
  <si>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</si>
  <si>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</si>
  <si>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</si>
  <si>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</si>
  <si>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</si>
  <si>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</si>
  <si>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</si>
  <si>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</si>
  <si>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</si>
  <si>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</si>
  <si>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</si>
  <si>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</si>
  <si>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</si>
  <si>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</si>
  <si>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</si>
  <si>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</si>
  <si>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</si>
  <si>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</si>
  <si>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</si>
  <si>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</si>
  <si>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</si>
  <si>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</si>
  <si>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</si>
  <si>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</si>
  <si>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</si>
  <si>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</si>
  <si>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</si>
  <si>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</si>
  <si>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</si>
  <si>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</si>
  <si>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</si>
  <si>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</si>
  <si>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</si>
  <si>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</si>
  <si>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</si>
  <si>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</si>
  <si>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</si>
  <si>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</si>
  <si>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</si>
  <si>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</si>
  <si>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</si>
  <si>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</si>
  <si>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</si>
  <si>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</si>
  <si>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</si>
  <si>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</si>
  <si>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</si>
  <si>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</si>
  <si>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</si>
  <si>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</si>
  <si>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</si>
  <si>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</si>
  <si>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</si>
  <si>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</si>
  <si>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</si>
  <si>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</si>
  <si>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</si>
  <si>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</si>
  <si>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</si>
  <si>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</si>
  <si>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</si>
  <si>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</si>
  <si>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</si>
  <si>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</si>
  <si>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</si>
  <si>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</si>
  <si>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</si>
  <si>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</si>
  <si>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</si>
  <si>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</si>
  <si>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</si>
  <si>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</si>
  <si>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</si>
  <si>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</si>
  <si>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</si>
  <si>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</si>
  <si>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</si>
  <si>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</si>
  <si>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</si>
  <si>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</si>
  <si>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</si>
  <si>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</si>
  <si>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</si>
  <si>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</si>
  <si>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</si>
  <si>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</si>
  <si>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</si>
  <si>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</si>
  <si>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</si>
  <si>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</si>
  <si>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</si>
  <si>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</si>
  <si>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</si>
  <si>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</si>
  <si>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</si>
  <si>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</si>
  <si>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</si>
  <si>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</si>
  <si>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</si>
  <si>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</si>
  <si>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</si>
  <si>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</si>
  <si>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</si>
  <si>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</si>
  <si>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</si>
  <si>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</si>
  <si>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</si>
  <si>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</si>
  <si>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</si>
  <si>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</si>
  <si>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</si>
  <si>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</si>
  <si>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</si>
  <si>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</si>
  <si>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</si>
  <si>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</si>
  <si>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</si>
  <si>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</si>
  <si>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</si>
  <si>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</si>
  <si>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</si>
  <si>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</si>
  <si>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</si>
  <si>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</si>
  <si>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</si>
  <si>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</si>
  <si>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</si>
  <si>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</si>
  <si>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</si>
  <si>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</si>
  <si>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</si>
  <si>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</si>
  <si>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</si>
  <si>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</si>
  <si>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</si>
  <si>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</si>
  <si>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</si>
  <si>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</si>
  <si>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</si>
  <si>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</si>
  <si>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</si>
  <si>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</si>
  <si>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</si>
  <si>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</si>
  <si>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</si>
  <si>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</si>
  <si>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</si>
  <si>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</si>
  <si>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</si>
  <si>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</si>
  <si>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</si>
  <si>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</si>
  <si>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</si>
  <si>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</si>
  <si>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</si>
  <si>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</si>
  <si>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</si>
  <si>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</si>
  <si>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</si>
  <si>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</si>
  <si>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</si>
  <si>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</si>
  <si>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</si>
  <si>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</si>
  <si>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</si>
  <si>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</si>
  <si>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</si>
  <si>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</si>
  <si>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</si>
  <si>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</si>
  <si>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</si>
  <si>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</si>
  <si>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</si>
  <si>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</si>
  <si>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</si>
  <si>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</si>
  <si>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</si>
  <si>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</si>
  <si>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</si>
  <si>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</si>
  <si>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</si>
  <si>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</si>
  <si>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</si>
  <si>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</si>
  <si>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</si>
  <si>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</si>
  <si>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</si>
  <si>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</si>
  <si>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</si>
  <si>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</si>
  <si>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</si>
  <si>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</si>
  <si>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</si>
  <si>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</si>
  <si>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</si>
  <si>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</si>
  <si>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</si>
  <si>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</si>
  <si>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</si>
  <si>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</si>
  <si>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</si>
  <si>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</si>
  <si>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</si>
  <si>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</si>
  <si>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</si>
  <si>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</si>
  <si>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</si>
  <si>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</si>
  <si>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</si>
  <si>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</si>
  <si>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</si>
  <si>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</si>
  <si>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</si>
  <si>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</si>
  <si>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</si>
  <si>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</si>
  <si>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</si>
  <si>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</si>
  <si>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</si>
  <si>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</si>
  <si>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</si>
  <si>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</si>
  <si>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</si>
  <si>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</si>
  <si>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</si>
  <si>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</si>
  <si>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</si>
  <si>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</si>
  <si>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</si>
  <si>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</si>
  <si>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</si>
  <si>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</si>
  <si>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</si>
  <si>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</si>
  <si>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</si>
  <si>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</si>
  <si>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</si>
  <si>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</si>
  <si>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</si>
  <si>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</si>
  <si>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</si>
  <si>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</si>
  <si>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</si>
  <si>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</si>
  <si>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</si>
  <si>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</si>
  <si>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</si>
  <si>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</si>
  <si>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</si>
  <si>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</si>
  <si>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</si>
  <si>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</si>
  <si>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</si>
  <si>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</si>
  <si>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</si>
  <si>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</si>
  <si>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</si>
  <si>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</si>
  <si>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</si>
  <si>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</si>
  <si>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</si>
  <si>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</si>
  <si>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</si>
  <si>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</si>
  <si>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</si>
  <si>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</si>
  <si>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</si>
  <si>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</si>
  <si>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</si>
  <si>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</si>
  <si>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</si>
  <si>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</si>
  <si>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</si>
  <si>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</si>
  <si>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</si>
  <si>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</si>
  <si>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</si>
  <si>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</si>
  <si>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</si>
  <si>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</si>
  <si>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</si>
  <si>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</si>
  <si>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</si>
  <si>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</si>
  <si>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</si>
  <si>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</si>
  <si>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</si>
  <si>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</si>
  <si>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</si>
  <si>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</si>
  <si>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</si>
  <si>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</si>
  <si>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</si>
  <si>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</si>
  <si>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</si>
  <si>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</si>
  <si>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</si>
  <si>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</si>
  <si>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</si>
  <si>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</si>
  <si>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</si>
  <si>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</si>
  <si>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</si>
  <si>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</si>
  <si>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</si>
  <si>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</si>
  <si>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</si>
  <si>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</si>
  <si>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</si>
  <si>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</si>
  <si>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</si>
  <si>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</si>
  <si>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</si>
  <si>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</si>
  <si>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</si>
  <si>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</si>
  <si>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</si>
  <si>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</si>
  <si>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</si>
  <si>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</si>
  <si>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</si>
  <si>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</si>
  <si>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</si>
  <si>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</si>
  <si>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</si>
  <si>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</si>
  <si>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</si>
  <si>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</si>
  <si>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</si>
  <si>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</si>
  <si>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</si>
  <si>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</si>
  <si>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</si>
  <si>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</si>
  <si>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</si>
  <si>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</si>
  <si>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</si>
  <si>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</si>
  <si>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</si>
  <si>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</si>
  <si>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</si>
  <si>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</si>
  <si>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</si>
  <si>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</si>
  <si>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</si>
  <si>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</si>
  <si>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</si>
  <si>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</si>
  <si>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</si>
  <si>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</si>
  <si>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</si>
  <si>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</si>
  <si>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</si>
  <si>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</si>
  <si>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</si>
  <si>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</si>
  <si>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</si>
  <si>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</si>
  <si>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</si>
  <si>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</si>
  <si>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</si>
  <si>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</si>
  <si>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</si>
  <si>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</si>
  <si>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</si>
  <si>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</si>
  <si>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</si>
  <si>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</si>
  <si>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</si>
  <si>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</si>
  <si>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</si>
  <si>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</si>
  <si>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</si>
  <si>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</si>
  <si>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</si>
  <si>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</si>
  <si>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</si>
  <si>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</si>
  <si>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</si>
  <si>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</si>
  <si>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</si>
  <si>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</si>
  <si>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</si>
  <si>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</si>
  <si>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</si>
  <si>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</si>
  <si>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</si>
  <si>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</si>
  <si>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</si>
  <si>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</si>
  <si>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</si>
  <si>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</si>
  <si>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</si>
  <si>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</si>
  <si>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</si>
  <si>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</si>
  <si>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</si>
  <si>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</si>
  <si>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</si>
  <si>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</si>
  <si>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</si>
  <si>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</si>
  <si>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</si>
  <si>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</si>
  <si>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</si>
  <si>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</si>
  <si>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</si>
  <si>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</si>
  <si>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</si>
  <si>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</si>
  <si>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</si>
  <si>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</si>
  <si>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</si>
  <si>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</si>
  <si>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</si>
  <si>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</si>
  <si>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</si>
  <si>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</si>
  <si>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</si>
  <si>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</si>
  <si>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</si>
  <si>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</si>
  <si>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</si>
  <si>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</si>
  <si>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</si>
  <si>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</si>
  <si>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</si>
  <si>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</si>
  <si>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</si>
  <si>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</si>
  <si>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</si>
  <si>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</si>
  <si>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</si>
  <si>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</si>
  <si>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</si>
  <si>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</si>
  <si>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</si>
  <si>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</si>
  <si>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</si>
  <si>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</si>
  <si>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</si>
  <si>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</si>
  <si>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</si>
  <si>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</si>
  <si>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</si>
  <si>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</si>
  <si>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</si>
  <si>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</si>
  <si>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</si>
  <si>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</si>
  <si>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</si>
  <si>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</si>
  <si>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</si>
  <si>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</si>
  <si>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</si>
  <si>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</si>
  <si>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</si>
  <si>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</si>
  <si>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</si>
  <si>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</si>
  <si>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</si>
  <si>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</si>
  <si>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</si>
  <si>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</si>
  <si>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</si>
  <si>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</si>
  <si>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</si>
  <si>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</si>
  <si>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</si>
  <si>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</si>
  <si>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</si>
  <si>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</si>
  <si>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</si>
  <si>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</si>
  <si>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</si>
  <si>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</si>
  <si>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</si>
  <si>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</si>
  <si>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</si>
  <si>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</si>
  <si>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</si>
  <si>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</si>
  <si>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</si>
  <si>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</si>
  <si>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</si>
  <si>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</si>
  <si>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</si>
  <si>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</si>
  <si>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</si>
  <si>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</si>
  <si>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</si>
  <si>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</si>
  <si>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</si>
  <si>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</si>
  <si>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</si>
  <si>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</si>
  <si>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</si>
  <si>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</si>
  <si>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</si>
  <si>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</si>
  <si>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</si>
  <si>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</si>
  <si>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</si>
  <si>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</si>
  <si>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</si>
  <si>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</si>
  <si>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</si>
  <si>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</si>
  <si>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</si>
  <si>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</si>
  <si>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</si>
  <si>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</si>
  <si>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</si>
  <si>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</si>
  <si>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</si>
  <si>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</si>
  <si>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</si>
  <si>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</si>
  <si>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</si>
  <si>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</si>
  <si>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</si>
  <si>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</si>
  <si>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</si>
  <si>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</si>
  <si>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</si>
  <si>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</si>
  <si>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</si>
  <si>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</si>
  <si>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</si>
  <si>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</si>
  <si>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</si>
  <si>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</si>
  <si>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</si>
  <si>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</si>
  <si>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</si>
  <si>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</si>
  <si>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</si>
  <si>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</si>
  <si>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</si>
  <si>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</si>
  <si>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</si>
  <si>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</si>
  <si>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</si>
  <si>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</si>
  <si>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</si>
  <si>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</si>
  <si>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</si>
  <si>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</si>
  <si>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</si>
  <si>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</si>
  <si>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</si>
  <si>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</si>
  <si>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</si>
  <si>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</si>
  <si>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</si>
  <si>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</si>
  <si>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</si>
  <si>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</si>
  <si>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</si>
  <si>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</si>
  <si>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</si>
  <si>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</si>
  <si>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</si>
  <si>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</si>
  <si>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</si>
  <si>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</si>
  <si>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</si>
  <si>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</si>
  <si>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</si>
  <si>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</si>
  <si>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</si>
  <si>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</si>
  <si>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</si>
  <si>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</si>
  <si>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</si>
  <si>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</si>
  <si>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</si>
  <si>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</si>
  <si>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</si>
  <si>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</si>
  <si>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</si>
  <si>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</si>
  <si>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</si>
  <si>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</si>
  <si>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</si>
  <si>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</si>
  <si>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</si>
  <si>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</si>
  <si>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</si>
  <si>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</si>
  <si>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</si>
  <si>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</si>
  <si>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</si>
  <si>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</si>
  <si>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</si>
  <si>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</si>
  <si>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</si>
  <si>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</si>
  <si>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</si>
  <si>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</si>
  <si>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</si>
  <si>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</si>
  <si>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</si>
  <si>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</si>
  <si>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</si>
  <si>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</si>
  <si>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</si>
  <si>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</si>
  <si>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</si>
  <si>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</si>
  <si>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</si>
  <si>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</si>
  <si>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</si>
  <si>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</si>
  <si>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</si>
  <si>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</si>
  <si>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</si>
  <si>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</si>
  <si>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</si>
  <si>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</si>
  <si>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</si>
  <si>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</si>
  <si>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</si>
  <si>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</si>
  <si>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</si>
  <si>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</si>
  <si>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</si>
  <si>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</si>
  <si>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</si>
  <si>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</si>
  <si>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</si>
  <si>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</si>
  <si>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</si>
  <si>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</si>
  <si>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</si>
  <si>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</si>
  <si>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</si>
  <si>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</si>
  <si>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</si>
  <si>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</si>
  <si>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</si>
  <si>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</si>
  <si>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</si>
  <si>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</si>
  <si>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</si>
  <si>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</si>
  <si>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</si>
  <si>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</si>
  <si>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</si>
  <si>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</si>
  <si>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</si>
  <si>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</si>
  <si>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</si>
  <si>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</si>
  <si>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</si>
  <si>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</si>
  <si>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</si>
  <si>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</si>
  <si>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</si>
  <si>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</si>
  <si>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</si>
  <si>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</si>
  <si>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</si>
  <si>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</si>
  <si>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</si>
  <si>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</si>
  <si>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</si>
  <si>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</si>
  <si>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</si>
  <si>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</si>
  <si>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</si>
  <si>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</si>
  <si>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</si>
  <si>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</si>
  <si>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</si>
  <si>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</si>
  <si>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</si>
  <si>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</si>
  <si>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</si>
  <si>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</si>
  <si>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</si>
  <si>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</si>
  <si>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</si>
  <si>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</si>
  <si>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</si>
  <si>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</si>
  <si>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</si>
  <si>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</si>
  <si>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</si>
  <si>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</si>
  <si>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</si>
  <si>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</si>
  <si>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</si>
  <si>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</si>
  <si>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</si>
  <si>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</si>
  <si>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</si>
  <si>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</si>
  <si>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</si>
  <si>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</si>
  <si>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</si>
  <si>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</si>
  <si>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</si>
  <si>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</si>
  <si>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</si>
  <si>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</si>
  <si>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</si>
  <si>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</si>
  <si>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</si>
  <si>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</si>
  <si>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</si>
  <si>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</si>
  <si>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</si>
  <si>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</si>
  <si>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</si>
  <si>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</si>
  <si>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</si>
  <si>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</si>
  <si>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</si>
  <si>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</si>
  <si>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</si>
  <si>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</si>
  <si>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</si>
  <si>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</si>
  <si>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</si>
  <si>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</si>
  <si>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</si>
  <si>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</si>
  <si>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</si>
  <si>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</si>
  <si>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</si>
  <si>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</si>
  <si>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</si>
  <si>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</si>
  <si>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</si>
  <si>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</si>
  <si>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</si>
  <si>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</si>
  <si>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</si>
  <si>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</si>
  <si>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</si>
  <si>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</si>
  <si>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</si>
  <si>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</si>
  <si>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</si>
  <si>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</si>
  <si>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</si>
  <si>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</si>
  <si>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</si>
  <si>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</si>
  <si>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</si>
  <si>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</si>
  <si>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</si>
  <si>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</si>
  <si>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</si>
  <si>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</si>
  <si>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</si>
  <si>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</si>
  <si>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</si>
  <si>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</si>
  <si>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</si>
  <si>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</si>
  <si>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</si>
  <si>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</si>
  <si>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</si>
  <si>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</si>
  <si>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</si>
  <si>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</si>
  <si>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</si>
  <si>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</si>
  <si>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</si>
  <si>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</si>
  <si>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</si>
  <si>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</si>
  <si>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</si>
  <si>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</si>
  <si>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</si>
  <si>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</si>
  <si>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</si>
  <si>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</si>
  <si>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</si>
  <si>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</si>
  <si>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</si>
  <si>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</si>
  <si>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</si>
  <si>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</si>
  <si>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</si>
  <si>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</si>
  <si>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</si>
  <si>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</si>
  <si>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</si>
  <si>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</si>
  <si>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</si>
  <si>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</si>
  <si>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</si>
  <si>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</si>
  <si>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</si>
  <si>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</si>
  <si>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</si>
  <si>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</si>
  <si>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</si>
  <si>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</si>
  <si>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</si>
  <si>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</si>
  <si>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</si>
  <si>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</si>
  <si>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</si>
  <si>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</si>
  <si>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</si>
  <si>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</si>
  <si>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</si>
  <si>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</si>
  <si>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</si>
  <si>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</si>
  <si>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</si>
  <si>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</si>
  <si>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</si>
  <si>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</si>
  <si>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</si>
  <si>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</si>
  <si>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</si>
  <si>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</si>
  <si>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</si>
  <si>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</si>
  <si>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</si>
  <si>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</si>
  <si>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</si>
  <si>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</si>
  <si>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</si>
  <si>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</si>
  <si>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</si>
  <si>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</si>
  <si>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</si>
  <si>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</si>
  <si>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</si>
  <si>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</si>
  <si>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</si>
  <si>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</si>
  <si>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</si>
  <si>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</si>
  <si>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</si>
  <si>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</si>
  <si>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</si>
  <si>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</si>
  <si>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</si>
  <si>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</si>
  <si>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</si>
  <si>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</si>
  <si>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</si>
  <si>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</si>
  <si>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</si>
  <si>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</si>
  <si>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</si>
  <si>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</si>
  <si>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</si>
  <si>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</si>
  <si>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</si>
  <si>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</si>
  <si>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</si>
  <si>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</si>
  <si>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</si>
  <si>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</si>
  <si>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</si>
  <si>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</si>
  <si>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</si>
  <si>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</si>
  <si>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</si>
  <si>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</si>
  <si>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</si>
  <si>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</si>
  <si>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</si>
  <si>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</si>
  <si>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</si>
  <si>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</si>
  <si>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</si>
  <si>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</si>
  <si>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</si>
  <si>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</si>
  <si>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</si>
  <si>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</si>
  <si>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</si>
  <si>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</si>
  <si>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</si>
  <si>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</si>
  <si>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</si>
  <si>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</si>
  <si>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</si>
  <si>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</si>
  <si>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</si>
  <si>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</si>
  <si>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</si>
  <si>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</si>
  <si>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</si>
  <si>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</si>
  <si>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</si>
  <si>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</si>
  <si>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</si>
  <si>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</si>
  <si>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</si>
  <si>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</si>
  <si>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</si>
  <si>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</si>
  <si>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</si>
  <si>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</si>
  <si>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</si>
  <si>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</si>
  <si>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</si>
  <si>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</si>
  <si>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</si>
  <si>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</si>
  <si>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</si>
  <si>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</si>
  <si>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</si>
  <si>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</si>
  <si>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</si>
  <si>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</si>
  <si>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</si>
  <si>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</si>
  <si>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</si>
  <si>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</si>
  <si>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</si>
  <si>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</si>
  <si>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</si>
  <si>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</si>
  <si>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</si>
  <si>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</si>
  <si>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</si>
  <si>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</si>
  <si>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</si>
  <si>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</si>
  <si>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</si>
  <si>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</si>
  <si>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</si>
  <si>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</si>
  <si>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</si>
  <si>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</si>
  <si>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</si>
  <si>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</si>
  <si>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</si>
  <si>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</si>
  <si>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</si>
  <si>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</si>
  <si>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</si>
  <si>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</si>
  <si>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</si>
  <si>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</si>
  <si>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</si>
  <si>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</si>
  <si>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</si>
  <si>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</si>
  <si>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</si>
  <si>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</si>
  <si>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</si>
  <si>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</si>
  <si>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</si>
  <si>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</si>
  <si>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</si>
  <si>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</si>
  <si>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</si>
  <si>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</si>
  <si>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</si>
  <si>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</si>
  <si>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</si>
  <si>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</si>
  <si>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</si>
  <si>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</si>
  <si>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</si>
  <si>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</si>
  <si>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</si>
  <si>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</si>
  <si>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</si>
  <si>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</si>
  <si>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</si>
  <si>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</si>
  <si>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</si>
  <si>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</si>
  <si>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</si>
  <si>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</si>
  <si>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</si>
  <si>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</si>
  <si>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</si>
  <si>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</si>
  <si>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</si>
  <si>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</si>
  <si>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</si>
  <si>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</si>
  <si>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</si>
  <si>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</si>
  <si>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</si>
  <si>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</si>
  <si>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</si>
  <si>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</si>
  <si>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</si>
  <si>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</si>
  <si>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</si>
  <si>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</si>
  <si>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</si>
  <si>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</si>
  <si>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</si>
  <si>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</si>
  <si>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</si>
  <si>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</si>
  <si>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</si>
  <si>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</si>
  <si>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</si>
  <si>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</si>
  <si>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</si>
  <si>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</si>
  <si>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</si>
  <si>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</si>
  <si>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</si>
  <si>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</si>
  <si>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</si>
  <si>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</si>
  <si>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</si>
  <si>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</si>
  <si>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</si>
  <si>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</si>
  <si>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</si>
  <si>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</si>
  <si>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</si>
  <si>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</si>
  <si>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</si>
  <si>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</si>
  <si>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</si>
  <si>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</si>
  <si>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</si>
  <si>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</si>
  <si>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</si>
  <si>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</si>
  <si>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</si>
  <si>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</si>
  <si>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</si>
  <si>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</si>
  <si>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</si>
  <si>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</si>
  <si>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</si>
  <si>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</si>
  <si>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</si>
  <si>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</si>
  <si>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</si>
  <si>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</si>
  <si>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</si>
  <si>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</si>
  <si>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</si>
  <si>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</si>
  <si>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</si>
  <si>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</si>
  <si>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</si>
  <si>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</si>
  <si>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</si>
  <si>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</si>
  <si>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</si>
  <si>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</si>
  <si>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</si>
  <si>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</si>
  <si>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</si>
  <si>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</si>
  <si>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</si>
  <si>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</si>
  <si>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</si>
  <si>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</si>
  <si>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</si>
  <si>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</si>
  <si>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</si>
  <si>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</si>
  <si>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</si>
  <si>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</si>
  <si>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</si>
  <si>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</si>
  <si>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</si>
  <si>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</si>
  <si>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</si>
  <si>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</si>
  <si>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</si>
  <si>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</si>
  <si>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</si>
  <si>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</si>
  <si>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</si>
  <si>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</si>
  <si>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</si>
  <si>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</si>
  <si>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</si>
  <si>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</si>
  <si>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</si>
  <si>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</si>
  <si>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</si>
  <si>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</si>
  <si>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</si>
  <si>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</si>
  <si>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</si>
  <si>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</si>
  <si>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</si>
  <si>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</si>
  <si>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</si>
  <si>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</si>
  <si>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</si>
  <si>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</si>
  <si>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</si>
  <si>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</si>
  <si>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</si>
  <si>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</si>
  <si>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</si>
  <si>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</si>
  <si>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</si>
  <si>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</si>
  <si>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</si>
  <si>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</si>
  <si>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</si>
  <si>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</si>
  <si>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</si>
  <si>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</si>
  <si>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</si>
  <si>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</si>
  <si>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</si>
  <si>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</si>
  <si>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</si>
  <si>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</si>
  <si>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</si>
  <si>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</si>
  <si>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</si>
  <si>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</si>
  <si>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</si>
  <si>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</si>
  <si>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</si>
  <si>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</si>
  <si>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</si>
  <si>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</si>
  <si>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</si>
  <si>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</si>
  <si>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</si>
  <si>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</si>
  <si>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</si>
  <si>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</si>
  <si>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</si>
  <si>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</si>
  <si>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</si>
  <si>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</si>
  <si>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</si>
  <si>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</si>
  <si>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</si>
  <si>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</si>
  <si>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</si>
  <si>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</si>
  <si>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</si>
  <si>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</si>
  <si>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</si>
  <si>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</si>
  <si>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</si>
  <si>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</si>
  <si>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</si>
  <si>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</si>
  <si>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</si>
  <si>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</si>
  <si>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</si>
  <si>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</si>
  <si>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</si>
  <si>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</si>
  <si>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</si>
  <si>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</si>
  <si>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</si>
  <si>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</si>
  <si>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</si>
  <si>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</si>
  <si>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</si>
  <si>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</si>
  <si>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</si>
  <si>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</si>
  <si>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</si>
  <si>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</si>
  <si>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</si>
  <si>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</si>
  <si>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</si>
  <si>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</si>
  <si>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</si>
  <si>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</si>
  <si>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</si>
  <si>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</si>
  <si>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</si>
  <si>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</si>
  <si>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</si>
  <si>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</si>
  <si>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</si>
  <si>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</si>
  <si>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</si>
  <si>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</si>
  <si>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</si>
  <si>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</si>
  <si>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</si>
  <si>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</si>
  <si>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</si>
  <si>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</si>
  <si>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</si>
  <si>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</si>
  <si>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</si>
  <si>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</si>
  <si>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</si>
  <si>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</si>
  <si>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</si>
  <si>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</si>
  <si>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</si>
  <si>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</si>
  <si>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</si>
  <si>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</si>
  <si>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</si>
  <si>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</si>
  <si>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</si>
  <si>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</si>
  <si>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</si>
  <si>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</si>
  <si>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</si>
  <si>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</si>
  <si>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</si>
  <si>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</si>
  <si>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</si>
  <si>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</si>
  <si>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</si>
  <si>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</si>
  <si>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</si>
  <si>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</si>
  <si>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</si>
  <si>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</si>
  <si>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</si>
  <si>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</si>
  <si>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</si>
  <si>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</si>
  <si>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</si>
  <si>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</si>
  <si>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</si>
  <si>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</si>
  <si>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</si>
  <si>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</si>
  <si>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</si>
  <si>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</si>
  <si>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</si>
  <si>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</si>
  <si>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</si>
  <si>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</si>
  <si>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</si>
  <si>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</si>
  <si>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</si>
  <si>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</si>
  <si>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</si>
  <si>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</si>
  <si>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</si>
  <si>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</si>
  <si>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</si>
  <si>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</si>
  <si>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</si>
  <si>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</si>
  <si>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</si>
  <si>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</si>
  <si>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</si>
  <si>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</si>
  <si>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</si>
  <si>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</si>
  <si>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</si>
  <si>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</si>
  <si>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</si>
  <si>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</si>
  <si>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</si>
  <si>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</si>
  <si>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</si>
  <si>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</si>
  <si>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</si>
  <si>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</si>
  <si>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</si>
  <si>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</si>
  <si>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</si>
  <si>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</si>
  <si>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</si>
  <si>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</si>
  <si>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</si>
  <si>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</si>
  <si>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</si>
  <si>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</si>
  <si>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</si>
  <si>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</si>
  <si>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</si>
  <si>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</si>
  <si>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</si>
  <si>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</si>
  <si>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</si>
  <si>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</si>
  <si>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</si>
  <si>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</si>
  <si>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</si>
  <si>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</si>
  <si>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</si>
  <si>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</si>
  <si>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</si>
  <si>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</si>
  <si>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</si>
  <si>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</si>
  <si>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</si>
  <si>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</si>
  <si>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</si>
  <si>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</si>
  <si>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</si>
  <si>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</si>
  <si>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</si>
  <si>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</si>
  <si>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</si>
  <si>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</si>
  <si>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</si>
  <si>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</si>
  <si>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</si>
  <si>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</si>
  <si>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</si>
  <si>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</si>
  <si>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</si>
  <si>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</si>
  <si>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</si>
  <si>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</si>
  <si>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</si>
  <si>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</si>
  <si>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</si>
  <si>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</si>
  <si>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</si>
  <si>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</si>
  <si>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</si>
  <si>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</si>
  <si>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</si>
  <si>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</si>
  <si>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</si>
  <si>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</si>
  <si>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</si>
  <si>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</si>
  <si>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</si>
  <si>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</si>
  <si>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</si>
  <si>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</si>
  <si>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</si>
  <si>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</si>
  <si>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</si>
  <si>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</si>
  <si>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</si>
  <si>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</si>
  <si>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</si>
  <si>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</si>
  <si>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</si>
  <si>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</si>
  <si>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</si>
  <si>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</si>
  <si>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</si>
  <si>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</si>
  <si>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</si>
  <si>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</si>
  <si>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</si>
  <si>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</si>
  <si>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</si>
  <si>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</si>
  <si>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</si>
  <si>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</si>
  <si>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</si>
  <si>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</si>
  <si>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</si>
  <si>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</si>
  <si>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</si>
  <si>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</si>
  <si>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</si>
  <si>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</si>
  <si>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</si>
  <si>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</si>
  <si>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</si>
  <si>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</si>
  <si>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</si>
  <si>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</si>
  <si>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</si>
  <si>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</si>
  <si>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</si>
  <si>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</si>
  <si>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</si>
  <si>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</si>
  <si>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</si>
  <si>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</si>
  <si>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</si>
  <si>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</si>
  <si>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</si>
  <si>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</si>
  <si>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</si>
  <si>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</si>
  <si>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</si>
  <si>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</si>
  <si>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</si>
  <si>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</si>
  <si>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</si>
  <si>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</si>
  <si>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</si>
  <si>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</si>
  <si>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</si>
  <si>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</si>
  <si>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</si>
  <si>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</si>
  <si>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</si>
  <si>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</si>
  <si>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</si>
  <si>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</si>
  <si>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</si>
  <si>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</si>
  <si>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</si>
  <si>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</si>
  <si>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</si>
  <si>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</si>
  <si>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</si>
  <si>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</si>
  <si>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</si>
  <si>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</si>
  <si>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</si>
  <si>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</si>
  <si>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</si>
  <si>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</si>
  <si>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</si>
  <si>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</si>
  <si>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</si>
  <si>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</si>
  <si>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</si>
  <si>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</si>
  <si>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</si>
  <si>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</si>
  <si>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</si>
  <si>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</si>
  <si>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</si>
  <si>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</si>
  <si>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</si>
  <si>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</si>
  <si>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</si>
  <si>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</si>
  <si>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</si>
  <si>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</si>
  <si>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</si>
  <si>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</si>
  <si>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</si>
  <si>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</si>
  <si>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</si>
  <si>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</si>
  <si>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</si>
  <si>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</si>
  <si>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</si>
  <si>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</si>
  <si>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</si>
  <si>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</si>
  <si>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</si>
  <si>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</si>
  <si>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</si>
  <si>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</si>
  <si>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</si>
  <si>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</si>
  <si>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</si>
  <si>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</si>
  <si>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</si>
  <si>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</si>
  <si>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</si>
  <si>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</si>
  <si>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</si>
  <si>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</si>
  <si>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</si>
  <si>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</si>
  <si>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</si>
  <si>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</si>
  <si>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</si>
  <si>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</si>
  <si>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</si>
  <si>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</si>
  <si>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</si>
  <si>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</si>
  <si>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</si>
  <si>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</si>
  <si>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</si>
  <si>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</si>
  <si>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</si>
  <si>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</si>
  <si>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</si>
  <si>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</si>
  <si>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</si>
  <si>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</si>
  <si>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</si>
  <si>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</si>
  <si>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</si>
  <si>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</si>
  <si>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</si>
  <si>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</si>
  <si>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</si>
  <si>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</si>
  <si>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</si>
  <si>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</si>
  <si>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</si>
  <si>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</si>
  <si>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</si>
  <si>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</si>
  <si>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</si>
  <si>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</si>
  <si>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</si>
  <si>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</si>
  <si>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</si>
  <si>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</si>
  <si>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</si>
  <si>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</si>
  <si>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</si>
  <si>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</si>
  <si>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</si>
  <si>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</si>
  <si>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</si>
  <si>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</si>
  <si>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</si>
  <si>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</si>
  <si>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</si>
  <si>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</si>
  <si>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</si>
  <si>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</si>
  <si>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</si>
  <si>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</si>
  <si>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</si>
  <si>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</si>
  <si>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</si>
  <si>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</si>
  <si>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</si>
  <si>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</si>
  <si>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</si>
  <si>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</si>
  <si>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</si>
  <si>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</si>
  <si>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</si>
  <si>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</si>
  <si>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</si>
  <si>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</si>
  <si>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</si>
  <si>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</si>
  <si>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</si>
  <si>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</si>
  <si>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</si>
  <si>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</si>
  <si>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</si>
  <si>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</si>
  <si>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</si>
  <si>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</si>
  <si>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</si>
  <si>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</si>
  <si>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</si>
  <si>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</si>
  <si>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</si>
  <si>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</si>
  <si>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</si>
  <si>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</si>
  <si>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</si>
  <si>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</si>
  <si>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</si>
  <si>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</si>
  <si>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</si>
  <si>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</si>
  <si>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</si>
  <si>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</si>
  <si>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</si>
  <si>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</si>
  <si>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</si>
  <si>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</si>
  <si>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</si>
  <si>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</si>
  <si>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</si>
  <si>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</si>
  <si>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</si>
  <si>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</si>
  <si>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</si>
  <si>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</si>
  <si>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</si>
  <si>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</si>
  <si>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</si>
  <si>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</si>
  <si>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</si>
  <si>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</si>
  <si>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</si>
  <si>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</si>
  <si>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</si>
  <si>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</si>
  <si>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</si>
  <si>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</si>
  <si>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</si>
  <si>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</si>
  <si>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</si>
  <si>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</si>
  <si>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</si>
  <si>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</si>
  <si>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</si>
  <si>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</si>
  <si>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</si>
  <si>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</si>
  <si>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</si>
  <si>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</si>
  <si>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</si>
  <si>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</si>
  <si>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</si>
  <si>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</si>
  <si>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</si>
  <si>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</si>
  <si>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</si>
  <si>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</si>
  <si>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</si>
  <si>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</si>
  <si>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</si>
  <si>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</si>
  <si>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</si>
  <si>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</si>
  <si>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</si>
  <si>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</si>
  <si>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</si>
  <si>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</si>
  <si>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</si>
  <si>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</si>
  <si>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</si>
  <si>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</si>
  <si>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</si>
  <si>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</si>
  <si>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</si>
  <si>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</si>
  <si>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</si>
  <si>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</si>
  <si>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</si>
  <si>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</si>
  <si>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</si>
  <si>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</si>
  <si>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</si>
  <si>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</si>
  <si>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</si>
  <si>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</si>
  <si>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</si>
  <si>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</si>
  <si>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</si>
  <si>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</si>
  <si>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</si>
  <si>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</si>
  <si>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</si>
  <si>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</si>
  <si>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</si>
  <si>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</si>
  <si>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</si>
  <si>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</si>
  <si>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</si>
  <si>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</si>
  <si>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</si>
  <si>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</si>
  <si>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</si>
  <si>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</si>
  <si>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</si>
  <si>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</si>
  <si>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</si>
  <si>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</si>
  <si>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</si>
  <si>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</si>
  <si>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</si>
  <si>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</si>
  <si>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</si>
  <si>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</si>
  <si>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</si>
  <si>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</si>
  <si>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</si>
  <si>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</si>
  <si>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</si>
  <si>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</si>
  <si>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</si>
  <si>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</si>
  <si>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</si>
  <si>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</si>
  <si>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</si>
  <si>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</si>
  <si>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</si>
  <si>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</si>
  <si>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</si>
  <si>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</si>
  <si>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</si>
  <si>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</si>
  <si>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</si>
  <si>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</si>
  <si>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</si>
  <si>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</si>
  <si>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</si>
  <si>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</si>
  <si>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</si>
  <si>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</si>
  <si>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</si>
  <si>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</si>
  <si>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</si>
  <si>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</si>
  <si>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</si>
  <si>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</si>
  <si>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</si>
  <si>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</si>
  <si>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</si>
  <si>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</si>
  <si>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</si>
  <si>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</si>
  <si>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</si>
  <si>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</si>
  <si>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</si>
  <si>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</si>
  <si>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</si>
  <si>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</si>
  <si>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</si>
  <si>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</si>
  <si>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</si>
  <si>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</si>
  <si>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</si>
  <si>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</si>
  <si>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</si>
  <si>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</si>
  <si>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</si>
  <si>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</si>
  <si>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</si>
  <si>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</si>
  <si>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</si>
  <si>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</si>
  <si>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</si>
  <si>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</si>
  <si>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</si>
  <si>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</si>
  <si>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</si>
  <si>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</si>
  <si>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</si>
  <si>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</si>
  <si>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</si>
  <si>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</si>
  <si>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</si>
  <si>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</si>
  <si>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</si>
  <si>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</si>
  <si>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</si>
  <si>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</si>
  <si>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</si>
  <si>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</si>
  <si>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</si>
  <si>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</si>
  <si>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</si>
  <si>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</si>
  <si>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</si>
  <si>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</si>
  <si>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</si>
  <si>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</si>
  <si>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</si>
  <si>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</si>
  <si>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</si>
  <si>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</si>
  <si>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</si>
  <si>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</si>
  <si>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</si>
  <si>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</si>
  <si>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</si>
  <si>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</si>
  <si>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</si>
  <si>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</si>
  <si>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</si>
  <si>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</si>
  <si>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</si>
  <si>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</si>
  <si>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</si>
  <si>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</si>
  <si>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</si>
  <si>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</si>
  <si>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</si>
  <si>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</si>
  <si>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</si>
  <si>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</si>
  <si>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</si>
  <si>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</si>
  <si>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</si>
  <si>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</si>
  <si>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</si>
  <si>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</si>
  <si>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</si>
  <si>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</si>
  <si>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</si>
  <si>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</si>
  <si>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</si>
  <si>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</si>
  <si>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</si>
  <si>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</si>
  <si>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</si>
  <si>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</si>
  <si>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</si>
  <si>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</si>
  <si>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</si>
  <si>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</si>
  <si>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</si>
  <si>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</si>
  <si>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</si>
  <si>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</si>
  <si>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</si>
  <si>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</si>
  <si>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</si>
  <si>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</si>
  <si>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</si>
  <si>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</si>
  <si>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</si>
  <si>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</si>
  <si>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</si>
  <si>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</si>
  <si>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</si>
  <si>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</si>
  <si>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</si>
  <si>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</si>
  <si>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</si>
  <si>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</si>
  <si>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</si>
  <si>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</si>
  <si>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</si>
  <si>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</si>
  <si>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</si>
  <si>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</si>
  <si>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</si>
  <si>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</si>
  <si>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</si>
  <si>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</si>
  <si>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</si>
  <si>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</si>
  <si>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</si>
  <si>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</si>
  <si>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</si>
  <si>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</si>
  <si>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</si>
  <si>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</si>
  <si>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</si>
  <si>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</si>
  <si>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</si>
  <si>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</si>
  <si>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</si>
  <si>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</si>
  <si>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</si>
  <si>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</si>
  <si>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</si>
  <si>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</si>
  <si>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</si>
  <si>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</si>
  <si>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</si>
  <si>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</si>
  <si>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</si>
  <si>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</si>
  <si>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</si>
  <si>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</si>
  <si>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</si>
  <si>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</si>
  <si>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</si>
  <si>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</si>
  <si>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</si>
  <si>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</si>
  <si>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</si>
  <si>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</si>
  <si>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</si>
  <si>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</si>
  <si>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</si>
  <si>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</si>
  <si>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</si>
  <si>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</si>
  <si>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</si>
  <si>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</si>
  <si>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</si>
  <si>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</si>
  <si>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</si>
  <si>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</si>
  <si>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</si>
  <si>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</si>
  <si>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</si>
  <si>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</si>
  <si>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</si>
  <si>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</si>
  <si>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</si>
  <si>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</si>
  <si>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</si>
  <si>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</si>
  <si>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</si>
  <si>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</si>
  <si>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</si>
  <si>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</si>
  <si>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</si>
  <si>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</si>
  <si>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</si>
  <si>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</si>
  <si>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</si>
  <si>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</si>
  <si>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</si>
  <si>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</si>
  <si>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</si>
  <si>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</si>
  <si>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</si>
  <si>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</si>
  <si>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</si>
  <si>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</si>
  <si>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</si>
  <si>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</si>
  <si>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</si>
  <si>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</si>
  <si>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</si>
  <si>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</si>
  <si>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</si>
  <si>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</si>
  <si>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</si>
  <si>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</si>
  <si>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</si>
  <si>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</si>
  <si>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</si>
  <si>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</si>
  <si>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</si>
  <si>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</si>
  <si>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</si>
  <si>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</si>
  <si>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</si>
  <si>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</si>
  <si>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</si>
  <si>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</si>
  <si>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</si>
  <si>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</si>
  <si>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</si>
  <si>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</si>
  <si>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</si>
  <si>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</si>
  <si>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</si>
  <si>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</si>
  <si>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</si>
  <si>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</si>
  <si>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</si>
  <si>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</si>
  <si>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</si>
  <si>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</si>
  <si>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</si>
  <si>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</si>
  <si>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</si>
  <si>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</si>
  <si>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</si>
  <si>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</si>
  <si>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</si>
  <si>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</si>
  <si>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</si>
  <si>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</si>
  <si>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</si>
  <si>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</si>
  <si>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</si>
  <si>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</si>
  <si>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</si>
  <si>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</si>
  <si>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</si>
  <si>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</si>
  <si>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</si>
  <si>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</si>
  <si>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</si>
  <si>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</si>
  <si>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</si>
  <si>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</si>
  <si>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</si>
  <si>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</si>
  <si>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</si>
  <si>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</si>
  <si>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</si>
  <si>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</si>
  <si>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</si>
  <si>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</si>
  <si>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</si>
  <si>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</si>
  <si>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</si>
  <si>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</si>
  <si>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</si>
  <si>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</si>
  <si>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</si>
  <si>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</si>
  <si>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</si>
  <si>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</si>
  <si>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</si>
  <si>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</si>
  <si>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</si>
  <si>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</si>
  <si>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</si>
  <si>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</si>
  <si>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</si>
  <si>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</si>
  <si>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</si>
  <si>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</si>
  <si>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</si>
  <si>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</si>
  <si>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</si>
  <si>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</si>
  <si>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</si>
  <si>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</si>
  <si>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</si>
  <si>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</si>
  <si>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</si>
  <si>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</si>
  <si>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</si>
  <si>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</si>
  <si>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</si>
  <si>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</si>
  <si>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</si>
  <si>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</si>
  <si>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</si>
  <si>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</si>
  <si>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</si>
  <si>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</si>
  <si>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</si>
  <si>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</si>
  <si>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</si>
  <si>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</si>
  <si>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</si>
  <si>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</si>
  <si>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</si>
  <si>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</si>
  <si>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</si>
  <si>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</si>
  <si>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</si>
  <si>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</si>
  <si>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</si>
  <si>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</si>
  <si>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</si>
  <si>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</si>
  <si>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</si>
  <si>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</si>
  <si>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</si>
  <si>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</si>
  <si>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</si>
  <si>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</si>
  <si>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</si>
  <si>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</si>
  <si>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</si>
  <si>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</si>
  <si>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</si>
  <si>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</si>
  <si>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</si>
  <si>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</si>
  <si>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</si>
  <si>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</si>
  <si>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</si>
  <si>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</si>
  <si>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</si>
  <si>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</si>
  <si>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</si>
  <si>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</si>
  <si>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</si>
  <si>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</si>
  <si>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</si>
  <si>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</si>
  <si>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</si>
  <si>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</si>
  <si>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</si>
  <si>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</si>
  <si>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</si>
  <si>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</si>
  <si>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</si>
  <si>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</si>
  <si>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</si>
  <si>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</si>
  <si>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</si>
  <si>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</si>
  <si>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</si>
  <si>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</si>
  <si>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</si>
  <si>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</si>
  <si>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</si>
  <si>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</si>
  <si>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</si>
  <si>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</si>
  <si>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</si>
  <si>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</si>
  <si>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</si>
  <si>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</si>
  <si>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</si>
  <si>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</si>
  <si>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</si>
  <si>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</si>
  <si>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</si>
  <si>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</si>
  <si>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</si>
  <si>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</si>
  <si>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</si>
  <si>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</si>
  <si>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</si>
  <si>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</si>
  <si>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</si>
  <si>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</si>
  <si>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</si>
  <si>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</si>
  <si>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</si>
  <si>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</si>
  <si>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</si>
  <si>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</si>
  <si>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</si>
  <si>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</si>
  <si>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</si>
  <si>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</si>
  <si>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</si>
  <si>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</si>
  <si>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</si>
  <si>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</si>
  <si>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</si>
  <si>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</si>
  <si>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</si>
  <si>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</si>
  <si>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</si>
  <si>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</si>
  <si>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</si>
  <si>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</si>
  <si>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</si>
  <si>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</si>
  <si>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</si>
  <si>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</si>
  <si>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</si>
  <si>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</si>
  <si>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</si>
  <si>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</si>
  <si>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</si>
  <si>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</si>
  <si>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</si>
  <si>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</si>
  <si>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</si>
  <si>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</si>
  <si>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</si>
  <si>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</si>
  <si>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</si>
  <si>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</si>
  <si>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</si>
  <si>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</si>
  <si>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</si>
  <si>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</si>
  <si>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</si>
  <si>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</si>
  <si>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</si>
  <si>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</si>
  <si>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</si>
  <si>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</si>
  <si>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</si>
  <si>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</si>
  <si>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</si>
  <si>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</si>
  <si>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</si>
  <si>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</si>
  <si>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</si>
  <si>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</si>
  <si>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</si>
  <si>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</si>
  <si>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</si>
  <si>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</si>
  <si>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</si>
  <si>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</si>
  <si>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</si>
  <si>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</si>
  <si>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</si>
  <si>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</si>
  <si>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</si>
  <si>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</si>
  <si>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</si>
  <si>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</si>
  <si>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</si>
  <si>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</si>
  <si>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</si>
  <si>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</si>
  <si>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</si>
  <si>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</si>
  <si>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</si>
  <si>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</si>
  <si>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</si>
  <si>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</si>
  <si>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</si>
  <si>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</si>
  <si>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</si>
  <si>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</si>
  <si>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</si>
  <si>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</si>
  <si>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</si>
  <si>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</si>
  <si>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</si>
  <si>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</si>
  <si>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</si>
  <si>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</si>
  <si>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</si>
  <si>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</si>
  <si>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</si>
  <si>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</si>
  <si>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</si>
  <si>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</si>
  <si>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</si>
  <si>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</si>
  <si>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</si>
  <si>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</si>
  <si>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</si>
  <si>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</si>
  <si>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</si>
  <si>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</si>
  <si>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</si>
  <si>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</si>
  <si>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</si>
  <si>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</si>
  <si>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</si>
  <si>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</si>
  <si>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</si>
  <si>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</si>
  <si>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</si>
  <si>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</si>
  <si>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</si>
  <si>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</si>
  <si>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</si>
  <si>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</si>
  <si>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</si>
  <si>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</si>
  <si>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</si>
  <si>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</si>
  <si>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</si>
  <si>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</si>
  <si>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</si>
  <si>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</si>
  <si>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</si>
  <si>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</si>
  <si>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</si>
  <si>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</si>
  <si>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</si>
  <si>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</si>
  <si>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</si>
  <si>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</si>
  <si>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</si>
  <si>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</si>
  <si>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</si>
  <si>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</si>
  <si>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</si>
  <si>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</si>
  <si>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</si>
  <si>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</si>
  <si>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</si>
  <si>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</si>
  <si>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</si>
  <si>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</si>
  <si>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</si>
  <si>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</si>
  <si>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</si>
  <si>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</si>
  <si>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</si>
  <si>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</si>
  <si>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</si>
  <si>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</si>
  <si>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</si>
  <si>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</si>
  <si>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</si>
  <si>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</si>
  <si>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</si>
  <si>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</si>
  <si>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</si>
  <si>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</si>
  <si>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</si>
  <si>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</si>
  <si>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</si>
  <si>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</si>
  <si>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</si>
  <si>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</si>
  <si>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</si>
  <si>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</si>
  <si>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</si>
  <si>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</si>
  <si>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</si>
  <si>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</si>
  <si>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</si>
  <si>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</si>
  <si>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</si>
  <si>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</si>
  <si>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</si>
  <si>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</si>
  <si>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</si>
  <si>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</si>
  <si>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</si>
  <si>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</si>
  <si>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</si>
  <si>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</si>
  <si>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</si>
  <si>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</si>
  <si>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</si>
  <si>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</si>
  <si>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</si>
  <si>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</si>
  <si>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</si>
  <si>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</si>
  <si>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</si>
  <si>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</si>
  <si>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</si>
  <si>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</si>
  <si>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</si>
  <si>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</si>
  <si>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</si>
  <si>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</si>
  <si>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</si>
  <si>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</si>
  <si>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</si>
  <si>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</si>
  <si>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</si>
  <si>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</si>
  <si>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</si>
  <si>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</si>
  <si>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</si>
  <si>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</si>
  <si>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</si>
  <si>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</si>
  <si>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</si>
  <si>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</si>
  <si>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</si>
  <si>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</si>
  <si>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</si>
  <si>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</si>
  <si>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</si>
  <si>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</si>
  <si>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</si>
  <si>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</si>
  <si>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</si>
  <si>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</si>
  <si>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</si>
  <si>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</si>
  <si>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</si>
  <si>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</si>
  <si>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</si>
  <si>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</si>
  <si>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</si>
  <si>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</si>
  <si>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</si>
  <si>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</si>
  <si>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</si>
  <si>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</si>
  <si>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</si>
  <si>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</si>
  <si>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</si>
  <si>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</si>
  <si>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</si>
  <si>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</si>
  <si>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</si>
  <si>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</si>
  <si>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</si>
  <si>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</si>
  <si>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</si>
  <si>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</si>
  <si>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</si>
  <si>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</si>
  <si>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</si>
  <si>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</si>
  <si>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</si>
  <si>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</si>
  <si>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</si>
  <si>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</si>
  <si>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</si>
  <si>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</si>
  <si>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</si>
  <si>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</si>
  <si>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</si>
  <si>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</si>
  <si>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</si>
  <si>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</si>
  <si>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</si>
  <si>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</si>
  <si>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</si>
  <si>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</si>
  <si>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</si>
  <si>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</si>
  <si>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</si>
  <si>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</si>
  <si>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</si>
  <si>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</si>
  <si>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</si>
  <si>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</si>
  <si>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</si>
  <si>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</si>
  <si>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</si>
  <si>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</si>
  <si>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</si>
  <si>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</si>
  <si>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</si>
  <si>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</si>
  <si>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</si>
  <si>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</si>
  <si>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</si>
  <si>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</si>
  <si>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</si>
  <si>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</si>
  <si>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</si>
  <si>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</si>
  <si>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</si>
  <si>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</si>
  <si>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</si>
  <si>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</si>
  <si>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</si>
  <si>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</si>
  <si>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</si>
  <si>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</si>
  <si>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</si>
  <si>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</si>
  <si>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</si>
  <si>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</si>
  <si>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</si>
  <si>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</si>
  <si>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</si>
  <si>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</si>
  <si>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</si>
  <si>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</si>
  <si>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</si>
  <si>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</si>
  <si>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</si>
  <si>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</si>
  <si>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</si>
  <si>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</si>
  <si>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</si>
  <si>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</si>
  <si>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</si>
  <si>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</si>
  <si>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</si>
  <si>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</si>
  <si>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</si>
  <si>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</si>
  <si>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</si>
  <si>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</si>
  <si>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</si>
  <si>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</si>
  <si>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</si>
  <si>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</si>
  <si>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</si>
  <si>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</si>
  <si>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</si>
  <si>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</si>
  <si>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</si>
  <si>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</si>
  <si>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</si>
  <si>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</si>
  <si>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</si>
  <si>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</si>
  <si>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</si>
  <si>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</si>
  <si>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</si>
  <si>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</si>
  <si>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</si>
  <si>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</si>
  <si>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</si>
  <si>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</si>
  <si>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</si>
  <si>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</si>
  <si>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</si>
  <si>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</si>
  <si>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</si>
  <si>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</si>
  <si>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</si>
  <si>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</si>
  <si>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</si>
  <si>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</si>
  <si>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</si>
  <si>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</si>
  <si>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</si>
  <si>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</si>
  <si>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</si>
  <si>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</si>
  <si>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</si>
  <si>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</si>
  <si>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</si>
  <si>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</si>
  <si>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</si>
  <si>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</si>
  <si>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</si>
  <si>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</si>
  <si>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</si>
  <si>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</si>
  <si>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</si>
  <si>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</si>
  <si>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</si>
  <si>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</si>
  <si>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</si>
  <si>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</si>
  <si>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</si>
  <si>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</si>
  <si>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</si>
  <si>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</si>
  <si>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</si>
  <si>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</si>
  <si>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</si>
  <si>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</si>
  <si>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</si>
  <si>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</si>
  <si>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</si>
  <si>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</si>
  <si>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</si>
  <si>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</si>
  <si>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</si>
  <si>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</si>
  <si>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</si>
  <si>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</si>
  <si>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</si>
  <si>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</si>
  <si>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</si>
  <si>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</si>
  <si>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</si>
  <si>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</si>
  <si>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</si>
  <si>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</si>
  <si>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</si>
  <si>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</si>
  <si>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</si>
  <si>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</si>
  <si>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</si>
  <si>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</si>
  <si>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</si>
  <si>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</si>
  <si>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</si>
  <si>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</si>
  <si>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</si>
  <si>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</si>
  <si>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</si>
  <si>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</si>
  <si>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</si>
  <si>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</si>
  <si>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</si>
  <si>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</si>
  <si>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</si>
  <si>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</si>
  <si>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</si>
  <si>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</si>
  <si>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</si>
  <si>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</si>
  <si>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</si>
  <si>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</si>
  <si>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</si>
  <si>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</si>
  <si>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</si>
  <si>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</si>
  <si>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</si>
  <si>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</si>
  <si>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</si>
  <si>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</si>
  <si>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</si>
  <si>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</si>
  <si>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</si>
  <si>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</si>
  <si>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</si>
  <si>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</si>
  <si>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</si>
  <si>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</si>
  <si>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</si>
  <si>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</si>
  <si>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</si>
  <si>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</si>
  <si>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</si>
  <si>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</si>
  <si>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</si>
  <si>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</si>
  <si>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</si>
  <si>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</si>
  <si>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</si>
  <si>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</si>
  <si>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</si>
  <si>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</si>
  <si>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</si>
  <si>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</si>
  <si>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</si>
  <si>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</si>
  <si>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</si>
  <si>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</si>
  <si>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</si>
  <si>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</si>
  <si>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</si>
  <si>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</si>
  <si>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</si>
  <si>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</si>
  <si>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</si>
  <si>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</si>
  <si>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</si>
  <si>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</si>
  <si>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</si>
  <si>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</si>
  <si>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</si>
  <si>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</si>
  <si>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</si>
  <si>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</si>
  <si>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</si>
  <si>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</si>
  <si>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</si>
  <si>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</si>
  <si>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</si>
  <si>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</si>
  <si>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</si>
  <si>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</si>
  <si>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</si>
  <si>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</si>
  <si>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</si>
  <si>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</si>
  <si>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</si>
  <si>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</si>
  <si>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</si>
  <si>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</si>
  <si>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</si>
  <si>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</si>
  <si>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</si>
  <si>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</si>
  <si>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</si>
  <si>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</si>
  <si>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</si>
  <si>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</si>
  <si>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</si>
  <si>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</si>
  <si>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</si>
  <si>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</si>
  <si>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</si>
  <si>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</si>
  <si>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</si>
  <si>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</si>
  <si>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</si>
  <si>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</si>
  <si>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</si>
  <si>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</si>
  <si>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</si>
  <si>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</si>
  <si>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</si>
  <si>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</si>
  <si>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</si>
  <si>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</si>
  <si>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</si>
  <si>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</si>
  <si>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</si>
  <si>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</si>
  <si>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</si>
  <si>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</si>
  <si>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</si>
  <si>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</si>
  <si>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</si>
  <si>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</si>
  <si>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</si>
  <si>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</si>
  <si>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</si>
  <si>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</si>
  <si>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</si>
  <si>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</si>
  <si>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</si>
  <si>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</si>
  <si>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</si>
  <si>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</si>
  <si>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</si>
  <si>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</si>
  <si>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</si>
  <si>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</si>
  <si>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</si>
  <si>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</si>
  <si>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</si>
  <si>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</si>
  <si>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</si>
  <si>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</si>
  <si>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</si>
  <si>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</si>
  <si>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</si>
  <si>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</si>
  <si>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</si>
  <si>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</si>
  <si>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</si>
  <si>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</si>
  <si>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</si>
  <si>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</si>
  <si>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</si>
  <si>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</si>
  <si>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</si>
  <si>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</si>
  <si>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</si>
  <si>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</si>
  <si>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</si>
  <si>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</si>
  <si>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</si>
  <si>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</si>
  <si>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</si>
  <si>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</si>
  <si>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</si>
  <si>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</si>
  <si>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</si>
  <si>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</si>
  <si>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</si>
  <si>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</si>
  <si>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</si>
  <si>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</si>
  <si>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</si>
  <si>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</si>
  <si>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</si>
  <si>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</si>
  <si>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</si>
  <si>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</si>
  <si>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</si>
  <si>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</si>
  <si>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</si>
  <si>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</si>
  <si>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</si>
  <si>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</si>
  <si>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</si>
  <si>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</si>
  <si>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</si>
  <si>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</si>
  <si>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</si>
  <si>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</si>
  <si>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</si>
  <si>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</si>
  <si>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</si>
  <si>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</si>
  <si>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</si>
  <si>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</si>
  <si>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</si>
  <si>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</si>
  <si>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</si>
  <si>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</si>
  <si>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</si>
  <si>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</si>
  <si>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</si>
  <si>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</si>
  <si>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</si>
  <si>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</si>
  <si>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</si>
  <si>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</si>
  <si>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</si>
  <si>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</si>
  <si>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</si>
  <si>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</si>
  <si>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</si>
  <si>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</si>
  <si>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</si>
  <si>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</si>
  <si>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</si>
  <si>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</si>
  <si>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</si>
  <si>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</si>
  <si>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</si>
  <si>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</si>
  <si>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</si>
  <si>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</si>
  <si>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</si>
  <si>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</si>
  <si>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</si>
  <si>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</si>
  <si>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</si>
  <si>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</si>
  <si>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</si>
  <si>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</si>
  <si>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</si>
  <si>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</si>
  <si>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</si>
  <si>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</si>
  <si>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</si>
  <si>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</si>
  <si>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</si>
  <si>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</si>
  <si>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</si>
  <si>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</si>
  <si>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</si>
  <si>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</si>
  <si>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</si>
  <si>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</si>
  <si>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</si>
  <si>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</si>
  <si>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</si>
  <si>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</si>
  <si>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</si>
  <si>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</si>
  <si>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</si>
  <si>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</si>
  <si>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</si>
  <si>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</si>
  <si>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</si>
  <si>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</si>
  <si>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</si>
  <si>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</si>
  <si>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</si>
  <si>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</si>
  <si>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</si>
  <si>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</si>
  <si>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</si>
  <si>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</si>
  <si>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</si>
  <si>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</si>
  <si>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</si>
  <si>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</si>
  <si>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</si>
  <si>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</si>
  <si>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</si>
  <si>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</si>
  <si>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</si>
  <si>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</si>
  <si>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</si>
  <si>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</si>
  <si>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</si>
  <si>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</si>
  <si>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</si>
  <si>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</si>
  <si>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</si>
  <si>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</si>
  <si>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</si>
  <si>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</si>
  <si>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</si>
  <si>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</si>
  <si>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</si>
  <si>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</si>
  <si>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</si>
  <si>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</si>
  <si>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</si>
  <si>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</si>
  <si>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</si>
  <si>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</si>
  <si>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</si>
  <si>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</si>
  <si>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</si>
  <si>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</si>
  <si>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</si>
  <si>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</si>
  <si>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</si>
  <si>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</si>
  <si>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</si>
  <si>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</si>
  <si>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</si>
  <si>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</si>
  <si>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</si>
  <si>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</si>
  <si>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</si>
  <si>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</si>
  <si>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</si>
  <si>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</si>
  <si>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</si>
  <si>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</si>
  <si>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</si>
  <si>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</si>
  <si>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</si>
  <si>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</si>
  <si>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</si>
  <si>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</si>
  <si>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</si>
  <si>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</si>
  <si>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</si>
  <si>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</si>
  <si>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</si>
  <si>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</si>
  <si>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</si>
  <si>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</si>
  <si>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</si>
  <si>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</si>
  <si>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</si>
  <si>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</si>
  <si>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</si>
  <si>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</si>
  <si>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</si>
  <si>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</si>
  <si>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</si>
  <si>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</si>
  <si>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</si>
  <si>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</si>
  <si>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</si>
  <si>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</si>
  <si>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</si>
  <si>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</si>
  <si>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</si>
  <si>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</si>
  <si>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</si>
  <si>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</si>
  <si>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</si>
  <si>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</si>
  <si>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</si>
  <si>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</si>
  <si>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</si>
  <si>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</si>
  <si>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</si>
  <si>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</si>
  <si>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</si>
  <si>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</si>
  <si>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</si>
  <si>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</si>
  <si>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</si>
  <si>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</si>
  <si>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</si>
  <si>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</si>
  <si>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</si>
  <si>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</si>
  <si>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</si>
  <si>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</si>
  <si>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</si>
  <si>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</si>
  <si>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</si>
  <si>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</si>
  <si>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</si>
  <si>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</si>
  <si>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</si>
  <si>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</si>
  <si>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</si>
  <si>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</si>
  <si>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</si>
  <si>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</si>
  <si>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</si>
  <si>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</si>
  <si>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</si>
  <si>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</si>
  <si>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</si>
  <si>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</si>
  <si>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</si>
  <si>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</si>
  <si>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</si>
  <si>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</si>
  <si>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</si>
  <si>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</si>
  <si>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</si>
  <si>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</si>
  <si>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</si>
  <si>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</si>
  <si>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</si>
  <si>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</si>
  <si>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</si>
  <si>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</si>
  <si>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</si>
  <si>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</si>
  <si>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</si>
  <si>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</si>
  <si>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</si>
  <si>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</si>
  <si>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</si>
  <si>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</si>
  <si>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</si>
  <si>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</si>
  <si>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</si>
  <si>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</si>
  <si>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</si>
  <si>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</si>
  <si>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</si>
  <si>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</si>
  <si>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</si>
  <si>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</si>
  <si>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</si>
  <si>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</si>
  <si>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</si>
  <si>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</si>
  <si>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</si>
  <si>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</si>
  <si>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</si>
  <si>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</si>
  <si>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</si>
  <si>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</si>
  <si>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</si>
  <si>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</si>
  <si>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</si>
  <si>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</si>
  <si>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</si>
  <si>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</si>
  <si>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</si>
  <si>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</si>
  <si>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</si>
  <si>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</si>
  <si>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</si>
  <si>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</si>
  <si>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</si>
  <si>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</si>
  <si>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</si>
  <si>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</si>
  <si>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</si>
  <si>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</si>
  <si>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</si>
  <si>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</si>
  <si>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</si>
  <si>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</si>
  <si>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</si>
  <si>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</si>
  <si>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</si>
  <si>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</si>
  <si>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</si>
  <si>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</si>
  <si>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</si>
  <si>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</si>
  <si>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</si>
  <si>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</si>
  <si>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</si>
  <si>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</si>
  <si>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</si>
  <si>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</si>
  <si>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</si>
  <si>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</si>
  <si>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</si>
  <si>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</si>
  <si>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</si>
  <si>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</si>
  <si>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</si>
  <si>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</si>
  <si>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</si>
  <si>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</si>
  <si>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</si>
  <si>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</si>
  <si>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</si>
  <si>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</si>
  <si>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</si>
  <si>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</si>
  <si>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</si>
  <si>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</si>
  <si>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</si>
  <si>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</si>
  <si>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</si>
  <si>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</si>
  <si>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</si>
  <si>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</si>
  <si>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</si>
  <si>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</si>
  <si>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</si>
  <si>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</si>
  <si>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</si>
  <si>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</si>
  <si>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</si>
  <si>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</si>
  <si>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</si>
  <si>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</si>
  <si>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</si>
  <si>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</si>
  <si>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</si>
  <si>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</si>
  <si>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</si>
  <si>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</si>
  <si>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</si>
  <si>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</si>
  <si>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</si>
  <si>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</si>
  <si>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</si>
  <si>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</si>
  <si>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</si>
  <si>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</si>
  <si>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</si>
  <si>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</si>
  <si>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</si>
  <si>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</si>
  <si>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</si>
  <si>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</si>
  <si>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</si>
  <si>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</si>
  <si>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</si>
  <si>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</si>
  <si>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</si>
  <si>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</si>
  <si>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</si>
  <si>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</si>
  <si>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</si>
  <si>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</si>
  <si>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</si>
  <si>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</si>
  <si>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</si>
  <si>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</si>
  <si>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</si>
  <si>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</si>
  <si>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</si>
  <si>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</si>
  <si>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</si>
  <si>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</si>
  <si>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</si>
  <si>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</si>
  <si>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</si>
  <si>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</si>
  <si>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</si>
  <si>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</si>
  <si>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</si>
  <si>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</si>
  <si>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</si>
  <si>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</si>
  <si>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</si>
  <si>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</si>
  <si>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</si>
  <si>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</si>
  <si>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</si>
  <si>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</si>
  <si>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</si>
  <si>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</si>
  <si>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</si>
  <si>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</si>
  <si>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</si>
  <si>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</si>
  <si>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</si>
  <si>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</si>
  <si>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</si>
  <si>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</si>
  <si>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</si>
  <si>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</si>
  <si>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</si>
  <si>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</si>
  <si>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</si>
  <si>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</si>
  <si>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</si>
  <si>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</si>
  <si>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</si>
  <si>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</si>
  <si>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</si>
  <si>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</si>
  <si>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</si>
  <si>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</si>
  <si>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</si>
  <si>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</si>
  <si>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</si>
  <si>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</si>
  <si>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</si>
  <si>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</si>
  <si>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</si>
  <si>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</si>
  <si>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</si>
  <si>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</si>
  <si>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</si>
  <si>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</si>
  <si>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</si>
  <si>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</si>
  <si>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</si>
  <si>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</si>
  <si>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</si>
  <si>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</si>
  <si>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</si>
  <si>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</si>
  <si>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</si>
  <si>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</si>
  <si>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</si>
  <si>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</si>
  <si>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</si>
  <si>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</si>
  <si>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</si>
  <si>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</si>
  <si>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</si>
  <si>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</si>
  <si>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</si>
  <si>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</si>
  <si>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</si>
  <si>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</si>
  <si>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</si>
  <si>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</si>
  <si>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</si>
  <si>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</si>
  <si>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</si>
  <si>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</si>
  <si>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</si>
  <si>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</si>
  <si>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</si>
  <si>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</si>
  <si>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</si>
  <si>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</si>
  <si>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</si>
  <si>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</si>
  <si>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</si>
  <si>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</si>
  <si>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</si>
  <si>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</si>
  <si>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</si>
  <si>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</si>
  <si>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</si>
  <si>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</si>
  <si>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</si>
  <si>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</si>
  <si>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</si>
  <si>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</si>
  <si>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</si>
  <si>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</si>
  <si>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</si>
  <si>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</si>
  <si>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</si>
  <si>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</si>
  <si>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</si>
  <si>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</si>
  <si>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</si>
  <si>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</si>
  <si>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</si>
  <si>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</si>
  <si>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</si>
  <si>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</si>
  <si>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</si>
  <si>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</si>
  <si>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</si>
  <si>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</si>
  <si>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</si>
  <si>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</si>
  <si>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</si>
  <si>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</si>
  <si>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</si>
  <si>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</si>
  <si>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</si>
  <si>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</si>
  <si>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</si>
  <si>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</si>
  <si>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</si>
  <si>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</si>
  <si>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</si>
  <si>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</si>
  <si>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</si>
  <si>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</si>
  <si>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</si>
  <si>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</si>
  <si>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</si>
  <si>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</si>
  <si>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</si>
  <si>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</si>
  <si>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</si>
  <si>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</si>
  <si>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</si>
  <si>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</si>
  <si>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</si>
  <si>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</si>
  <si>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</si>
  <si>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</si>
  <si>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</si>
  <si>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</si>
  <si>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</si>
  <si>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</si>
  <si>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</si>
  <si>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</si>
  <si>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</si>
  <si>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</si>
  <si>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</si>
  <si>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</si>
  <si>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</si>
  <si>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</si>
  <si>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</si>
  <si>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</si>
  <si>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</si>
  <si>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</si>
  <si>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</si>
  <si>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</si>
  <si>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</si>
  <si>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</si>
  <si>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</si>
  <si>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</si>
  <si>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</si>
  <si>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</si>
  <si>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</si>
  <si>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</si>
  <si>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</si>
  <si>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</si>
  <si>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</si>
  <si>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</si>
  <si>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</si>
  <si>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</si>
  <si>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</si>
  <si>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</si>
  <si>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</si>
  <si>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</si>
  <si>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</si>
  <si>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</si>
  <si>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</si>
  <si>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</si>
  <si>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</si>
  <si>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</si>
  <si>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</si>
  <si>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</si>
  <si>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</si>
  <si>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</si>
  <si>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</si>
  <si>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</si>
  <si>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</si>
  <si>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</si>
  <si>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</si>
  <si>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</si>
  <si>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</si>
  <si>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</si>
  <si>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</si>
  <si>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</si>
  <si>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</si>
  <si>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</si>
  <si>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</si>
  <si>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</si>
  <si>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</si>
  <si>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</si>
  <si>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</si>
  <si>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</si>
  <si>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</si>
  <si>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</si>
  <si>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</si>
  <si>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</si>
  <si>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</si>
  <si>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</si>
  <si>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</si>
  <si>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</si>
  <si>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</si>
  <si>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</si>
  <si>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</si>
  <si>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</si>
  <si>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</si>
  <si>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</si>
  <si>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</si>
  <si>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</si>
  <si>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</si>
  <si>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</si>
  <si>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</si>
  <si>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</si>
  <si>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</si>
  <si>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</si>
  <si>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</si>
  <si>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</si>
  <si>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</si>
  <si>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</si>
  <si>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</si>
  <si>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</si>
  <si>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</si>
  <si>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</si>
  <si>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</si>
  <si>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</si>
  <si>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</si>
  <si>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</si>
  <si>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</si>
  <si>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</si>
  <si>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</si>
  <si>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</si>
  <si>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</si>
  <si>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</si>
  <si>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</si>
  <si>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</si>
  <si>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</si>
  <si>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</si>
  <si>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</si>
  <si>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</si>
  <si>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</si>
  <si>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</si>
  <si>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</si>
  <si>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</si>
  <si>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</si>
  <si>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</si>
  <si>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</si>
  <si>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</si>
  <si>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</si>
  <si>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</si>
  <si>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</si>
  <si>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</si>
  <si>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</si>
  <si>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</si>
  <si>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</si>
  <si>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</si>
  <si>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</si>
  <si>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</si>
  <si>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</si>
  <si>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</si>
  <si>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</si>
  <si>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</si>
  <si>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</si>
  <si>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</si>
  <si>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</si>
  <si>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</si>
  <si>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</si>
  <si>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</si>
  <si>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</si>
  <si>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</si>
  <si>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</si>
  <si>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</si>
  <si>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</si>
  <si>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</si>
  <si>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</si>
  <si>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</si>
  <si>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</si>
  <si>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</si>
  <si>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</si>
  <si>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</si>
  <si>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</si>
  <si>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</si>
  <si>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</si>
  <si>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</si>
  <si>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</si>
  <si>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</si>
  <si>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</si>
  <si>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</si>
  <si>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</si>
  <si>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</si>
  <si>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</si>
  <si>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</si>
  <si>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</si>
  <si>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</si>
  <si>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</si>
  <si>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</si>
  <si>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</si>
  <si>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</si>
  <si>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</si>
  <si>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</si>
  <si>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</si>
  <si>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</si>
  <si>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</si>
  <si>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</si>
  <si>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</si>
  <si>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</si>
  <si>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</si>
  <si>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</si>
  <si>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</si>
  <si>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</si>
  <si>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</si>
  <si>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</si>
  <si>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</si>
  <si>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</si>
  <si>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</si>
  <si>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</si>
  <si>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</si>
  <si>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</si>
  <si>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</si>
  <si>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</si>
  <si>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</si>
  <si>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</si>
  <si>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</si>
  <si>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</si>
  <si>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</si>
  <si>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</si>
  <si>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</si>
  <si>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</si>
  <si>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</si>
  <si>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</si>
  <si>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</si>
  <si>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</si>
  <si>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</si>
  <si>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</si>
  <si>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</si>
  <si>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</si>
  <si>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</si>
  <si>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</si>
  <si>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</si>
  <si>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</si>
  <si>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</si>
  <si>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</si>
  <si>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</si>
  <si>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</si>
  <si>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</si>
  <si>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</si>
  <si>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</si>
  <si>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</si>
  <si>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</si>
  <si>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</si>
  <si>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</si>
  <si>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</si>
  <si>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</si>
  <si>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</si>
  <si>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</si>
  <si>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</si>
  <si>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</si>
  <si>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</si>
  <si>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</si>
  <si>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</si>
  <si>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</si>
  <si>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</si>
  <si>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</si>
  <si>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</si>
  <si>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</si>
  <si>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</si>
  <si>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</si>
  <si>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</si>
  <si>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</si>
  <si>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</si>
  <si>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</si>
  <si>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</si>
  <si>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</si>
  <si>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</si>
  <si>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</si>
  <si>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</si>
  <si>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</si>
  <si>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</si>
  <si>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</si>
  <si>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</si>
  <si>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</si>
  <si>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</si>
  <si>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</si>
  <si>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</si>
  <si>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</si>
  <si>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</si>
  <si>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</si>
  <si>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</si>
  <si>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</si>
  <si>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</si>
  <si>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</si>
  <si>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</si>
  <si>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</si>
  <si>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</si>
  <si>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</si>
  <si>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</si>
  <si>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</si>
  <si>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</si>
  <si>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</si>
  <si>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</si>
  <si>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</si>
  <si>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</si>
  <si>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</si>
  <si>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</si>
  <si>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</si>
  <si>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</si>
  <si>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</si>
  <si>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</si>
  <si>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</si>
  <si>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</si>
  <si>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</si>
  <si>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</si>
  <si>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</si>
  <si>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</si>
  <si>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</si>
  <si>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</si>
  <si>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</si>
  <si>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</si>
  <si>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</si>
  <si>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</si>
  <si>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</si>
  <si>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</si>
  <si>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</si>
  <si>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</si>
  <si>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</si>
  <si>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</si>
  <si>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</si>
  <si>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</si>
  <si>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</si>
  <si>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</si>
  <si>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</si>
  <si>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</si>
  <si>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</si>
  <si>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</si>
  <si>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</si>
  <si>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</si>
  <si>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</si>
  <si>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</si>
  <si>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</si>
  <si>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</si>
  <si>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</si>
  <si>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</si>
  <si>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</si>
  <si>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</si>
  <si>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</si>
  <si>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</si>
  <si>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</si>
  <si>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</si>
  <si>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</si>
  <si>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</si>
  <si>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</si>
  <si>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</si>
  <si>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</si>
  <si>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</si>
  <si>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</si>
  <si>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</si>
  <si>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</si>
  <si>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</si>
  <si>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</si>
  <si>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</si>
  <si>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</si>
  <si>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</si>
  <si>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</si>
  <si>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</si>
  <si>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</si>
  <si>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</si>
  <si>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</si>
  <si>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</si>
  <si>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</si>
  <si>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</si>
  <si>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</si>
  <si>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</si>
  <si>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</si>
  <si>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</si>
  <si>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</si>
  <si>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</si>
  <si>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</si>
  <si>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</si>
  <si>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</si>
  <si>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</si>
  <si>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</si>
  <si>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</si>
  <si>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</si>
  <si>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</si>
  <si>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</si>
  <si>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</si>
  <si>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</si>
  <si>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</si>
  <si>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</si>
  <si>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</si>
  <si>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</si>
  <si>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</si>
  <si>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</si>
  <si>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</si>
  <si>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</si>
  <si>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</si>
  <si>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</si>
  <si>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</si>
  <si>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</si>
  <si>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</si>
  <si>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</si>
  <si>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</si>
  <si>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</si>
  <si>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</si>
  <si>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</si>
  <si>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</si>
  <si>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</si>
  <si>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</si>
  <si>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</si>
  <si>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</si>
  <si>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</si>
  <si>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</si>
  <si>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</si>
  <si>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</si>
  <si>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</si>
  <si>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</si>
  <si>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</si>
  <si>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</si>
  <si>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</si>
  <si>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</si>
  <si>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</si>
  <si>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</si>
  <si>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</si>
  <si>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</si>
  <si>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</si>
  <si>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</si>
  <si>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</si>
  <si>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</si>
  <si>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</si>
  <si>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</si>
  <si>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</si>
  <si>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</si>
  <si>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</si>
  <si>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</si>
  <si>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</si>
  <si>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</si>
  <si>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</si>
  <si>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</si>
  <si>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</si>
  <si>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</si>
  <si>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</si>
  <si>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</si>
  <si>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</si>
  <si>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</si>
  <si>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</si>
  <si>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</si>
  <si>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</si>
  <si>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</si>
  <si>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</si>
  <si>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</si>
  <si>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</si>
  <si>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</si>
  <si>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</si>
  <si>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</si>
  <si>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</si>
  <si>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</si>
  <si>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</si>
  <si>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</si>
  <si>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</si>
  <si>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</si>
  <si>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</si>
  <si>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</si>
  <si>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</si>
  <si>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</si>
  <si>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</si>
  <si>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</si>
  <si>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</si>
  <si>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</si>
  <si>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</si>
  <si>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</si>
  <si>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</si>
  <si>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</si>
  <si>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</si>
  <si>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</si>
  <si>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</si>
  <si>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</si>
  <si>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</si>
  <si>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</si>
  <si>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</si>
  <si>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</si>
  <si>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</si>
  <si>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</si>
  <si>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</si>
  <si>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</si>
  <si>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</si>
  <si>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</si>
  <si>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</si>
  <si>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</si>
  <si>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</si>
  <si>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</si>
  <si>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</si>
  <si>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</si>
  <si>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</si>
  <si>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</si>
  <si>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</si>
  <si>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</si>
  <si>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</si>
  <si>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</si>
  <si>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</si>
  <si>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</si>
  <si>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</si>
  <si>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</si>
  <si>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</si>
  <si>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</si>
  <si>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</si>
  <si>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</si>
  <si>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</si>
  <si>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</si>
  <si>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</si>
  <si>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</si>
  <si>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</si>
  <si>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</si>
  <si>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</si>
  <si>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</si>
  <si>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</si>
  <si>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</si>
  <si>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</si>
  <si>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</si>
  <si>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</si>
  <si>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</si>
  <si>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</si>
  <si>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</si>
  <si>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</si>
  <si>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</si>
  <si>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</si>
  <si>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</si>
  <si>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</si>
  <si>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</si>
  <si>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</si>
  <si>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</si>
  <si>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</si>
  <si>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</si>
  <si>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</si>
  <si>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</si>
  <si>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</si>
  <si>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</si>
  <si>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</si>
  <si>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</si>
  <si>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</si>
  <si>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</si>
  <si>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</si>
  <si>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</si>
  <si>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</si>
  <si>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</si>
  <si>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</si>
  <si>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</si>
  <si>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</si>
  <si>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</si>
  <si>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</si>
  <si>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</si>
  <si>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</si>
  <si>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</si>
  <si>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</si>
  <si>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</si>
  <si>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</si>
  <si>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</si>
  <si>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</si>
  <si>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</si>
  <si>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</si>
  <si>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</si>
  <si>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</si>
  <si>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</si>
  <si>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</si>
  <si>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</si>
  <si>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</si>
  <si>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</si>
  <si>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</si>
  <si>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</si>
  <si>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</si>
  <si>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</si>
  <si>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</si>
  <si>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</si>
  <si>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</si>
  <si>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</si>
  <si>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</si>
  <si>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</si>
  <si>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</si>
  <si>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</si>
  <si>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</si>
  <si>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</si>
  <si>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</si>
  <si>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</si>
  <si>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</si>
  <si>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</si>
  <si>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</si>
  <si>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</si>
  <si>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</si>
  <si>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</si>
  <si>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</si>
  <si>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</si>
  <si>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</si>
  <si>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</si>
  <si>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</si>
  <si>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</si>
  <si>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</si>
  <si>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</si>
  <si>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</si>
  <si>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</si>
  <si>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</si>
  <si>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</si>
  <si>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</si>
  <si>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</si>
  <si>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</si>
  <si>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</si>
  <si>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</si>
  <si>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</si>
  <si>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</si>
  <si>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</si>
  <si>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</si>
  <si>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</si>
  <si>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</si>
  <si>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</si>
  <si>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</si>
  <si>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</si>
  <si>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</si>
  <si>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</si>
  <si>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</si>
  <si>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</si>
  <si>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</si>
  <si>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</si>
  <si>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</si>
  <si>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</si>
  <si>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</si>
  <si>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</si>
  <si>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</si>
  <si>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</si>
  <si>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</si>
  <si>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</si>
  <si>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</si>
  <si>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</si>
  <si>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</si>
  <si>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</si>
  <si>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</si>
  <si>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</si>
  <si>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</si>
  <si>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</si>
  <si>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</si>
  <si>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</si>
  <si>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</si>
  <si>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</si>
  <si>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</si>
  <si>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</si>
  <si>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</si>
  <si>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</si>
  <si>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</si>
  <si>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</si>
  <si>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</si>
  <si>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</si>
  <si>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</si>
  <si>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</si>
  <si>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</si>
  <si>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</si>
  <si>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</si>
  <si>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</si>
  <si>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</si>
  <si>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</si>
  <si>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</si>
  <si>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</si>
  <si>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</si>
  <si>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</si>
  <si>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</si>
  <si>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</si>
  <si>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</si>
  <si>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</si>
  <si>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</si>
  <si>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</si>
  <si>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</si>
  <si>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</si>
  <si>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</si>
  <si>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</si>
  <si>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</si>
  <si>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</si>
  <si>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</si>
  <si>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</si>
  <si>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</si>
  <si>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</si>
  <si>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</si>
  <si>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</si>
  <si>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</si>
  <si>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</si>
  <si>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</si>
  <si>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</si>
  <si>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</si>
  <si>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</si>
  <si>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</si>
  <si>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</si>
  <si>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</si>
  <si>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</si>
  <si>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</si>
  <si>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</si>
  <si>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</si>
  <si>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</si>
  <si>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</si>
  <si>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</si>
  <si>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</si>
  <si>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</si>
  <si>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</si>
  <si>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</si>
  <si>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</si>
  <si>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</si>
  <si>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</si>
  <si>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</si>
  <si>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</si>
  <si>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</si>
  <si>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</si>
  <si>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</si>
  <si>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</si>
  <si>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</si>
  <si>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</si>
  <si>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</si>
  <si>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</si>
  <si>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</si>
  <si>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</si>
  <si>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</si>
  <si>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</si>
  <si>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</si>
  <si>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</si>
  <si>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</si>
  <si>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</si>
  <si>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</si>
  <si>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</si>
  <si>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</si>
  <si>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</si>
  <si>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</si>
  <si>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</si>
  <si>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</si>
  <si>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</si>
  <si>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</si>
  <si>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</si>
  <si>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</si>
  <si>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</si>
  <si>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</si>
  <si>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</si>
  <si>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</si>
  <si>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</si>
  <si>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</si>
  <si>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</si>
  <si>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</si>
  <si>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</si>
  <si>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</si>
  <si>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</si>
  <si>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</si>
  <si>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</si>
  <si>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</si>
  <si>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</si>
  <si>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</si>
  <si>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</si>
  <si>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</si>
  <si>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</si>
  <si>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</si>
  <si>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</si>
  <si>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</si>
  <si>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</si>
  <si>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</si>
  <si>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</si>
  <si>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</si>
  <si>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</si>
  <si>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</si>
  <si>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</si>
  <si>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</si>
  <si>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</si>
  <si>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</si>
  <si>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</si>
  <si>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</si>
  <si>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</si>
  <si>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</si>
  <si>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</si>
  <si>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</si>
  <si>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</si>
  <si>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</si>
  <si>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</si>
  <si>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</si>
  <si>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</si>
  <si>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</si>
  <si>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</si>
  <si>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</si>
  <si>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</si>
  <si>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</si>
  <si>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</si>
  <si>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</si>
  <si>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</si>
  <si>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</si>
  <si>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</si>
  <si>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</si>
  <si>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</si>
  <si>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</si>
  <si>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</si>
  <si>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</si>
  <si>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</si>
  <si>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</si>
  <si>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</si>
  <si>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</si>
  <si>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</si>
  <si>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</si>
  <si>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</si>
  <si>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</si>
  <si>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</si>
  <si>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</si>
  <si>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</si>
  <si>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</si>
  <si>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</si>
  <si>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</si>
  <si>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</si>
  <si>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</si>
  <si>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</si>
  <si>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</si>
  <si>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</si>
  <si>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</si>
  <si>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</si>
  <si>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</si>
  <si>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</si>
  <si>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</si>
  <si>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</si>
  <si>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</si>
  <si>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</si>
  <si>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</si>
  <si>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</si>
  <si>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</si>
  <si>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</si>
  <si>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</si>
  <si>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</si>
  <si>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</si>
  <si>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</si>
  <si>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</si>
  <si>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</si>
  <si>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</si>
  <si>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</si>
  <si>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</si>
  <si>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</si>
  <si>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</si>
  <si>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</si>
  <si>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</si>
  <si>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</si>
  <si>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</si>
  <si>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</si>
  <si>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</si>
  <si>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</si>
  <si>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</si>
  <si>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</si>
  <si>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</si>
  <si>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</si>
  <si>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</si>
  <si>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</si>
  <si>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</si>
  <si>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</si>
  <si>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</si>
  <si>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</si>
  <si>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</si>
  <si>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</si>
  <si>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</si>
  <si>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</si>
  <si>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</si>
  <si>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</si>
  <si>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</si>
  <si>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</si>
  <si>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</si>
  <si>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</si>
  <si>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</si>
  <si>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</si>
  <si>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</si>
  <si>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</si>
  <si>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</si>
  <si>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</si>
  <si>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</si>
  <si>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</si>
  <si>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</si>
  <si>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</si>
  <si>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</si>
  <si>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</si>
  <si>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</si>
  <si>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</si>
  <si>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</si>
  <si>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</si>
  <si>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</si>
  <si>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</si>
  <si>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</si>
  <si>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</si>
  <si>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</si>
  <si>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</si>
  <si>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</si>
  <si>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</si>
  <si>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</si>
  <si>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</si>
  <si>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</si>
  <si>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</si>
  <si>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</si>
  <si>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</si>
  <si>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</si>
  <si>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</si>
  <si>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</si>
  <si>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</si>
  <si>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</si>
  <si>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</si>
  <si>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</si>
  <si>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</si>
  <si>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</si>
  <si>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</si>
  <si>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</si>
  <si>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</si>
  <si>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</si>
  <si>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</si>
  <si>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</si>
  <si>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</si>
  <si>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</si>
  <si>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</si>
  <si>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</si>
  <si>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</si>
  <si>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</si>
  <si>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</si>
  <si>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</si>
  <si>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</si>
  <si>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</si>
  <si>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</si>
  <si>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</si>
  <si>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</si>
  <si>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</si>
  <si>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</si>
  <si>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</si>
  <si>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</si>
  <si>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</si>
  <si>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</si>
  <si>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</si>
  <si>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</si>
  <si>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</si>
  <si>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</si>
  <si>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</si>
  <si>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</si>
  <si>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</si>
  <si>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</si>
  <si>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</si>
  <si>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</si>
  <si>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</si>
  <si>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</si>
  <si>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</si>
  <si>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</si>
  <si>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</si>
  <si>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</si>
  <si>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</si>
  <si>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</si>
  <si>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</si>
  <si>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</si>
  <si>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</si>
  <si>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</si>
  <si>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</si>
  <si>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</si>
  <si>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</si>
  <si>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</si>
  <si>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</si>
  <si>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</si>
  <si>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</si>
  <si>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</si>
  <si>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</si>
  <si>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</si>
  <si>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</si>
  <si>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</si>
  <si>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</si>
  <si>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</si>
  <si>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</si>
  <si>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</si>
  <si>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</si>
  <si>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</si>
  <si>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</si>
  <si>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</si>
  <si>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</si>
  <si>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</si>
  <si>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</si>
  <si>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</si>
  <si>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</si>
  <si>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</si>
  <si>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</si>
  <si>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</si>
  <si>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</si>
  <si>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</si>
  <si>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</si>
  <si>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</si>
  <si>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</si>
  <si>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</si>
  <si>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</si>
  <si>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</si>
  <si>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</si>
  <si>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</si>
  <si>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</si>
  <si>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</si>
  <si>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</si>
  <si>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</si>
  <si>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</si>
  <si>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</si>
  <si>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</si>
  <si>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</si>
  <si>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</si>
  <si>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</si>
  <si>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</si>
  <si>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</si>
  <si>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</si>
  <si>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</si>
  <si>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</si>
  <si>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</si>
  <si>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</si>
  <si>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</si>
  <si>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</si>
  <si>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</si>
  <si>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</si>
  <si>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</si>
  <si>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</si>
  <si>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</si>
  <si>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</si>
  <si>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</si>
  <si>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</si>
  <si>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</si>
  <si>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</si>
  <si>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</si>
  <si>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</si>
  <si>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</si>
  <si>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</si>
  <si>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</si>
  <si>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</si>
  <si>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</si>
  <si>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</si>
  <si>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</si>
  <si>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</si>
  <si>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</si>
  <si>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</si>
  <si>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</si>
  <si>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</si>
  <si>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</si>
  <si>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</si>
  <si>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</si>
  <si>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</si>
  <si>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</si>
  <si>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</si>
  <si>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</si>
  <si>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</si>
  <si>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</si>
  <si>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</si>
  <si>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</si>
  <si>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</si>
  <si>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</si>
  <si>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</si>
  <si>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</si>
  <si>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</si>
  <si>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</si>
  <si>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</si>
  <si>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</si>
  <si>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</si>
  <si>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</si>
  <si>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</si>
  <si>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</si>
  <si>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</si>
  <si>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</si>
  <si>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</si>
  <si>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</si>
  <si>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</si>
  <si>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</si>
  <si>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</si>
  <si>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</si>
  <si>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</si>
  <si>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</si>
  <si>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</si>
  <si>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</si>
  <si>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</si>
  <si>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</si>
  <si>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</si>
  <si>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</si>
  <si>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</si>
  <si>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</si>
  <si>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</si>
  <si>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</si>
  <si>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</si>
  <si>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</si>
  <si>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</si>
  <si>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</si>
  <si>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</si>
  <si>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</si>
  <si>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</si>
  <si>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</si>
  <si>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</si>
  <si>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</si>
  <si>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</si>
  <si>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</si>
  <si>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</si>
  <si>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</si>
  <si>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</si>
  <si>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</si>
  <si>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</si>
  <si>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</si>
  <si>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</si>
  <si>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</si>
  <si>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</si>
  <si>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</si>
  <si>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</si>
  <si>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</si>
  <si>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</si>
  <si>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</si>
  <si>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</si>
  <si>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</si>
  <si>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</si>
  <si>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</si>
  <si>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</si>
  <si>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</si>
  <si>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</si>
  <si>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</si>
  <si>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</si>
  <si>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</si>
  <si>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</si>
  <si>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</si>
  <si>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</si>
  <si>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</si>
  <si>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</si>
  <si>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</si>
  <si>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</si>
  <si>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</si>
  <si>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</si>
  <si>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</si>
  <si>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</si>
  <si>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</si>
  <si>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</si>
  <si>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</si>
  <si>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</si>
  <si>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</si>
  <si>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</si>
  <si>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</si>
  <si>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</si>
  <si>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</si>
  <si>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</si>
  <si>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</si>
  <si>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</si>
  <si>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</si>
  <si>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</si>
  <si>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</si>
  <si>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</si>
  <si>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</si>
  <si>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</si>
  <si>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</si>
  <si>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</si>
  <si>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</si>
  <si>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</si>
  <si>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</si>
  <si>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</si>
  <si>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</si>
  <si>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</si>
  <si>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</si>
  <si>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</si>
  <si>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</si>
  <si>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</si>
  <si>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</si>
  <si>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</si>
  <si>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</si>
  <si>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</si>
  <si>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</si>
  <si>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</si>
  <si>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</si>
  <si>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</si>
  <si>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</si>
  <si>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</si>
  <si>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</si>
  <si>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</si>
  <si>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</si>
  <si>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</si>
  <si>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</si>
  <si>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</si>
  <si>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</si>
  <si>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</si>
  <si>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</si>
  <si>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</si>
  <si>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</si>
  <si>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</si>
  <si>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</si>
  <si>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</si>
  <si>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</si>
  <si>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</si>
  <si>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</si>
  <si>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</si>
  <si>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</si>
  <si>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</si>
  <si>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</si>
  <si>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</si>
  <si>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</si>
  <si>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</si>
  <si>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</si>
  <si>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</si>
  <si>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</si>
  <si>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</si>
  <si>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</si>
  <si>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</si>
  <si>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</si>
  <si>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</si>
  <si>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</si>
  <si>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</si>
  <si>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</si>
  <si>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</si>
  <si>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</si>
  <si>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</si>
  <si>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</si>
  <si>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</si>
  <si>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</si>
  <si>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</si>
  <si>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</si>
  <si>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</si>
  <si>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</si>
  <si>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</si>
  <si>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</si>
  <si>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</si>
  <si>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</si>
  <si>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</si>
  <si>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</si>
  <si>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</si>
  <si>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</si>
  <si>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</si>
  <si>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</si>
  <si>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</si>
  <si>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</si>
  <si>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</si>
  <si>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</si>
  <si>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</si>
  <si>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</si>
  <si>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</si>
  <si>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</si>
  <si>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</si>
  <si>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</si>
  <si>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</si>
  <si>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</si>
  <si>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</si>
  <si>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</si>
  <si>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</si>
  <si>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</si>
  <si>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</si>
  <si>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</si>
  <si>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</si>
  <si>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</si>
  <si>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</si>
  <si>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</si>
  <si>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</si>
  <si>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</si>
  <si>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</si>
  <si>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</si>
  <si>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</si>
  <si>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</si>
  <si>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</si>
  <si>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</si>
  <si>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</si>
  <si>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</si>
  <si>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</si>
  <si>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</si>
  <si>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</si>
  <si>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</si>
  <si>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</si>
  <si>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</si>
  <si>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</si>
  <si>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</si>
  <si>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</si>
  <si>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</si>
  <si>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</si>
  <si>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</si>
  <si>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</si>
  <si>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</si>
  <si>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</si>
  <si>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</si>
  <si>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</si>
  <si>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</si>
  <si>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</si>
  <si>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</si>
  <si>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</si>
  <si>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</si>
  <si>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</si>
  <si>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</si>
  <si>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</si>
  <si>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</si>
  <si>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</si>
  <si>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</si>
  <si>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</si>
  <si>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</si>
  <si>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</si>
  <si>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</si>
  <si>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</si>
  <si>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</si>
  <si>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</si>
  <si>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</si>
  <si>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</si>
  <si>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</si>
  <si>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</si>
  <si>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</si>
  <si>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</si>
  <si>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</si>
  <si>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</si>
  <si>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</si>
  <si>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</si>
  <si>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</si>
  <si>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</si>
  <si>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</si>
  <si>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</si>
  <si>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</si>
  <si>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</si>
  <si>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</si>
  <si>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</si>
  <si>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</si>
  <si>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</si>
  <si>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</si>
  <si>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</si>
  <si>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</si>
  <si>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</si>
  <si>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</si>
  <si>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</si>
  <si>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</si>
  <si>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</si>
  <si>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</si>
  <si>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</si>
  <si>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</si>
  <si>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</si>
  <si>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</si>
  <si>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</si>
  <si>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</si>
  <si>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</si>
  <si>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</si>
  <si>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</si>
  <si>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</si>
  <si>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</si>
  <si>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</si>
  <si>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</si>
  <si>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</si>
  <si>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</si>
  <si>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</si>
  <si>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</si>
  <si>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</si>
  <si>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</si>
  <si>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</si>
  <si>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</si>
  <si>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</si>
  <si>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</si>
  <si>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</si>
  <si>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</si>
  <si>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</si>
  <si>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</si>
  <si>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</si>
  <si>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</si>
  <si>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</si>
  <si>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</si>
  <si>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</si>
  <si>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</si>
  <si>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</si>
  <si>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</si>
  <si>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</si>
  <si>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</si>
  <si>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</si>
  <si>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</si>
  <si>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</si>
  <si>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</si>
  <si>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</si>
  <si>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</si>
  <si>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</si>
  <si>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</si>
  <si>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</si>
  <si>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</si>
  <si>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</si>
  <si>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</si>
  <si>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</si>
  <si>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</si>
  <si>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</si>
  <si>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</si>
  <si>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</si>
  <si>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</si>
  <si>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</si>
  <si>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</si>
  <si>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</si>
  <si>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</si>
  <si>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</si>
  <si>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</si>
  <si>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</si>
  <si>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</si>
  <si>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</si>
  <si>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</si>
  <si>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</si>
  <si>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</si>
  <si>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</si>
  <si>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</si>
  <si>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</si>
  <si>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</si>
  <si>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</si>
  <si>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</si>
  <si>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</si>
  <si>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</si>
  <si>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</si>
  <si>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</si>
  <si>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</si>
  <si>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</si>
  <si>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</si>
  <si>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</si>
  <si>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</si>
  <si>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</si>
  <si>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</si>
  <si>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</si>
  <si>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</si>
  <si>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</si>
  <si>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</si>
  <si>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</si>
  <si>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</si>
  <si>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</si>
  <si>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</si>
  <si>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</si>
  <si>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</si>
  <si>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</si>
  <si>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</si>
  <si>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</si>
  <si>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</si>
  <si>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</si>
  <si>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</si>
  <si>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</si>
  <si>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</si>
  <si>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</si>
  <si>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</si>
  <si>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</si>
  <si>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</si>
  <si>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</si>
  <si>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</si>
  <si>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</si>
  <si>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</si>
  <si>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</si>
  <si>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</si>
  <si>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</si>
  <si>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</si>
  <si>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</si>
  <si>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</si>
  <si>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</si>
  <si>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</si>
  <si>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</si>
  <si>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</si>
  <si>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</si>
  <si>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</si>
  <si>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</si>
  <si>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</si>
  <si>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</si>
  <si>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</si>
  <si>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</si>
  <si>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</si>
  <si>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</si>
  <si>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</si>
  <si>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</si>
  <si>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</si>
  <si>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</si>
  <si>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</si>
  <si>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</si>
  <si>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</si>
  <si>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</si>
  <si>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</si>
  <si>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</si>
  <si>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</si>
  <si>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</si>
  <si>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</si>
  <si>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</si>
  <si>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</si>
  <si>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</si>
  <si>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</si>
  <si>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</si>
  <si>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</si>
  <si>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</si>
  <si>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</si>
  <si>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</si>
  <si>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</si>
  <si>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</si>
  <si>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</si>
  <si>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</si>
  <si>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</si>
  <si>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</si>
  <si>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</si>
  <si>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</si>
  <si>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</si>
  <si>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</si>
  <si>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</si>
  <si>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</si>
  <si>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</si>
  <si>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</si>
  <si>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</si>
  <si>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</si>
  <si>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</si>
  <si>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</si>
  <si>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</si>
  <si>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</si>
  <si>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</si>
  <si>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</si>
  <si>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</si>
  <si>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</si>
  <si>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</si>
  <si>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</si>
  <si>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</si>
  <si>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</si>
  <si>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</si>
  <si>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</si>
  <si>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</si>
  <si>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</si>
  <si>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</si>
  <si>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</si>
  <si>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</si>
  <si>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</si>
  <si>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</si>
  <si>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</si>
  <si>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</si>
  <si>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</si>
  <si>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</si>
  <si>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</si>
  <si>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</si>
  <si>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</si>
  <si>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</si>
  <si>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</si>
  <si>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</si>
  <si>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</si>
  <si>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</si>
  <si>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</si>
  <si>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</si>
  <si>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</si>
  <si>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</si>
  <si>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</si>
  <si>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</si>
  <si>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</si>
  <si>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</si>
  <si>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</si>
  <si>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</si>
  <si>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</si>
  <si>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</si>
  <si>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</si>
  <si>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</si>
  <si>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</si>
  <si>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</si>
  <si>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</si>
  <si>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</si>
  <si>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</si>
  <si>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</si>
  <si>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</si>
  <si>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</si>
  <si>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</si>
  <si>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</si>
  <si>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</si>
  <si>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</si>
  <si>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</si>
  <si>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</si>
  <si>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</si>
  <si>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</si>
  <si>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</si>
  <si>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</si>
  <si>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</si>
  <si>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</si>
  <si>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</si>
  <si>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</si>
  <si>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</si>
  <si>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</si>
  <si>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</si>
  <si>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</si>
  <si>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</si>
  <si>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</si>
  <si>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</si>
  <si>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</si>
  <si>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</si>
  <si>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</si>
  <si>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</si>
  <si>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</si>
  <si>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</si>
  <si>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</si>
  <si>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</si>
  <si>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</si>
  <si>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</si>
  <si>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</si>
  <si>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</si>
  <si>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</si>
  <si>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</si>
  <si>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</si>
  <si>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</si>
  <si>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</si>
  <si>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</si>
  <si>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</si>
  <si>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</si>
  <si>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</si>
  <si>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</si>
  <si>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</si>
  <si>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</si>
  <si>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</si>
  <si>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</si>
  <si>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</si>
  <si>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</si>
  <si>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</si>
  <si>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</si>
  <si>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</si>
  <si>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</si>
  <si>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</si>
  <si>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</si>
  <si>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</si>
  <si>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</si>
  <si>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</si>
  <si>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</si>
  <si>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</si>
  <si>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</si>
  <si>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</si>
  <si>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</si>
  <si>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</si>
  <si>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</si>
  <si>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</si>
  <si>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</si>
  <si>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</si>
  <si>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</si>
  <si>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</si>
  <si>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</si>
  <si>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</si>
  <si>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</si>
  <si>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</si>
  <si>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</si>
  <si>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</si>
  <si>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</si>
  <si>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</si>
  <si>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</si>
  <si>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</si>
  <si>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</si>
  <si>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</si>
  <si>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</si>
  <si>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</si>
  <si>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</si>
  <si>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</si>
  <si>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</si>
  <si>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</si>
  <si>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</si>
  <si>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</si>
  <si>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</si>
  <si>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</si>
  <si>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</si>
  <si>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</si>
  <si>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</si>
  <si>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</si>
  <si>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</si>
  <si>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</si>
  <si>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</si>
  <si>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</si>
  <si>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</si>
  <si>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</si>
  <si>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</si>
  <si>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</si>
  <si>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</si>
  <si>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</si>
  <si>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</si>
  <si>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</si>
  <si>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</si>
  <si>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</si>
  <si>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</si>
  <si>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</si>
  <si>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</si>
  <si>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</si>
  <si>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</si>
  <si>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</si>
  <si>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</si>
  <si>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</si>
  <si>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</si>
  <si>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</si>
  <si>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</si>
  <si>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</si>
  <si>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</si>
  <si>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</si>
  <si>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</si>
  <si>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</si>
  <si>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</si>
  <si>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</si>
  <si>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</si>
  <si>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</si>
  <si>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</si>
  <si>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</si>
  <si>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</si>
  <si>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</si>
  <si>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</si>
  <si>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</si>
  <si>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</si>
  <si>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</si>
  <si>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</si>
  <si>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</si>
  <si>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</si>
  <si>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</si>
  <si>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</si>
  <si>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</si>
  <si>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</si>
  <si>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</si>
  <si>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</si>
  <si>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</si>
  <si>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</si>
  <si>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</si>
  <si>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</si>
  <si>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</si>
  <si>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</si>
  <si>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</si>
  <si>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</si>
  <si>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</si>
  <si>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</si>
  <si>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</si>
  <si>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</si>
  <si>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</si>
  <si>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</si>
  <si>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</si>
  <si>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</si>
  <si>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</si>
  <si>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</si>
  <si>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</si>
  <si>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</si>
  <si>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</si>
  <si>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</si>
  <si>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</si>
  <si>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</si>
  <si>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</si>
  <si>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</si>
  <si>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</si>
  <si>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</si>
  <si>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</si>
  <si>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</si>
  <si>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</si>
  <si>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</si>
  <si>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</si>
  <si>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</si>
  <si>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</si>
  <si>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</si>
  <si>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</si>
  <si>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</si>
  <si>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</si>
  <si>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</si>
  <si>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</si>
  <si>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</si>
  <si>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</si>
  <si>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</si>
  <si>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</si>
  <si>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</si>
  <si>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</si>
  <si>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</si>
  <si>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</si>
  <si>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</si>
  <si>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</si>
  <si>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</si>
  <si>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</si>
  <si>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</si>
  <si>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</si>
  <si>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</si>
  <si>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</si>
  <si>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</si>
  <si>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</si>
  <si>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</si>
  <si>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</si>
  <si>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</si>
  <si>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</si>
  <si>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</si>
  <si>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</si>
  <si>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</si>
  <si>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</si>
  <si>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</si>
  <si>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</si>
  <si>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</si>
  <si>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</si>
  <si>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</si>
  <si>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</si>
  <si>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</si>
  <si>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</si>
  <si>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</si>
  <si>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</si>
  <si>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</si>
  <si>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</si>
  <si>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</si>
  <si>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</si>
  <si>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</si>
  <si>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</si>
  <si>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</si>
  <si>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</si>
  <si>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</si>
  <si>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</si>
  <si>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</si>
  <si>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</si>
  <si>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</si>
  <si>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</si>
  <si>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</si>
  <si>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</si>
  <si>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</si>
  <si>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</si>
  <si>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</si>
  <si>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</si>
  <si>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</si>
  <si>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</si>
  <si>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</si>
  <si>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</si>
  <si>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</si>
  <si>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</si>
  <si>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</si>
  <si>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</si>
  <si>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</si>
  <si>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</si>
  <si>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</si>
  <si>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</si>
  <si>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</si>
  <si>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</si>
  <si>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</si>
  <si>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</si>
  <si>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</si>
  <si>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</si>
  <si>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</si>
  <si>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</si>
  <si>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</si>
  <si>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</si>
  <si>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</si>
  <si>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</si>
  <si>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</si>
  <si>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</si>
  <si>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</si>
  <si>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</si>
  <si>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</si>
  <si>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</si>
  <si>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</si>
  <si>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</si>
  <si>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</si>
  <si>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</si>
  <si>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</si>
  <si>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</si>
  <si>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</si>
  <si>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</si>
  <si>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</si>
  <si>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</si>
  <si>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</si>
  <si>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</si>
  <si>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</si>
  <si>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</si>
  <si>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</si>
  <si>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</si>
  <si>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</si>
  <si>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</si>
  <si>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</si>
  <si>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</si>
  <si>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</si>
  <si>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</si>
  <si>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</si>
  <si>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</si>
  <si>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</si>
  <si>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</si>
  <si>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</si>
  <si>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</si>
  <si>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</si>
  <si>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</si>
  <si>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</si>
  <si>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</si>
  <si>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</si>
  <si>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</si>
  <si>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</si>
  <si>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</si>
  <si>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</si>
  <si>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</si>
  <si>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</si>
  <si>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</si>
  <si>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</si>
  <si>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</si>
  <si>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</si>
  <si>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</si>
  <si>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</si>
  <si>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</si>
  <si>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</si>
  <si>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</si>
  <si>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</si>
  <si>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</si>
  <si>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</si>
  <si>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</si>
  <si>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</si>
  <si>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</si>
  <si>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</si>
  <si>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</si>
  <si>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</si>
  <si>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</si>
  <si>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</si>
  <si>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</si>
  <si>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</si>
  <si>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</si>
  <si>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</si>
  <si>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</si>
  <si>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</si>
  <si>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</si>
  <si>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</si>
  <si>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</si>
  <si>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</si>
  <si>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</si>
  <si>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</si>
  <si>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</si>
  <si>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</si>
  <si>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</si>
  <si>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</si>
  <si>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</si>
  <si>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</si>
  <si>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</si>
  <si>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</si>
  <si>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</si>
  <si>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</si>
  <si>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</si>
  <si>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</si>
  <si>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</si>
  <si>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</si>
  <si>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</si>
  <si>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</si>
  <si>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</si>
  <si>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</si>
  <si>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</si>
  <si>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</si>
  <si>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</si>
  <si>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</si>
  <si>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</si>
  <si>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</si>
  <si>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</si>
  <si>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</si>
  <si>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</si>
  <si>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</si>
  <si>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</si>
  <si>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</si>
  <si>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</si>
  <si>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</si>
  <si>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</si>
  <si>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</si>
  <si>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</si>
  <si>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</si>
  <si>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</si>
  <si>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</si>
  <si>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</si>
  <si>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</si>
  <si>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</si>
  <si>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</si>
  <si>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</si>
  <si>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</si>
  <si>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</si>
  <si>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</si>
  <si>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</si>
  <si>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</si>
  <si>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</si>
  <si>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</si>
  <si>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</si>
  <si>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</si>
  <si>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</si>
  <si>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</si>
  <si>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</si>
  <si>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</si>
  <si>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</si>
  <si>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</si>
  <si>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</si>
  <si>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</si>
  <si>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</si>
  <si>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</si>
  <si>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</si>
  <si>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</si>
  <si>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</si>
  <si>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</si>
  <si>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</si>
  <si>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</si>
  <si>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</si>
  <si>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</si>
  <si>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</si>
  <si>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</si>
  <si>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</si>
  <si>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</si>
  <si>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</si>
  <si>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</si>
  <si>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</si>
  <si>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</si>
  <si>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</si>
  <si>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</si>
  <si>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</si>
  <si>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</si>
  <si>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</si>
  <si>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</si>
  <si>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</si>
  <si>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</si>
  <si>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</si>
  <si>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</si>
  <si>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</si>
  <si>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</si>
  <si>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</si>
  <si>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</si>
  <si>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</si>
  <si>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</si>
  <si>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</si>
  <si>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</si>
  <si>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</si>
  <si>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</si>
  <si>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</si>
  <si>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</si>
  <si>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</si>
  <si>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</si>
  <si>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</si>
  <si>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</si>
  <si>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</si>
  <si>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</si>
  <si>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</si>
  <si>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</si>
  <si>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</si>
  <si>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</si>
  <si>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</si>
  <si>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</si>
  <si>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</si>
  <si>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</si>
  <si>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</si>
  <si>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</si>
  <si>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</si>
  <si>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</si>
  <si>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</si>
  <si>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</si>
  <si>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</si>
  <si>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</si>
  <si>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</si>
  <si>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</si>
  <si>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</si>
  <si>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</si>
  <si>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</si>
  <si>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</si>
  <si>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</si>
  <si>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</si>
  <si>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</si>
  <si>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</si>
  <si>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</si>
  <si>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</si>
  <si>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</si>
  <si>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</si>
  <si>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</si>
  <si>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</si>
  <si>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</si>
  <si>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</si>
  <si>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</si>
  <si>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</si>
  <si>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</si>
  <si>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</si>
  <si>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</si>
  <si>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</si>
  <si>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</si>
  <si>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</si>
  <si>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</si>
  <si>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</si>
  <si>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</si>
  <si>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</si>
  <si>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</si>
  <si>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</si>
  <si>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</si>
  <si>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</si>
  <si>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</si>
  <si>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</si>
  <si>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</si>
  <si>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</si>
  <si>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</si>
  <si>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</si>
  <si>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</si>
  <si>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</si>
  <si>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</si>
  <si>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</si>
  <si>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</si>
  <si>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</si>
  <si>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</si>
  <si>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</si>
  <si>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</si>
  <si>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</si>
  <si>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</si>
  <si>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</si>
  <si>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</si>
  <si>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</si>
  <si>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</si>
  <si>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</si>
  <si>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</si>
  <si>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</si>
  <si>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</si>
  <si>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</si>
  <si>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</si>
  <si>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</si>
  <si>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</si>
  <si>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</si>
  <si>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</si>
  <si>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</si>
  <si>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</si>
  <si>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</si>
  <si>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</si>
  <si>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</si>
  <si>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</si>
  <si>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</si>
  <si>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</si>
  <si>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</si>
  <si>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</si>
  <si>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</si>
  <si>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</si>
  <si>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</si>
  <si>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</si>
  <si>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</si>
  <si>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</si>
  <si>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</si>
  <si>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</si>
  <si>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</si>
  <si>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</si>
  <si>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</si>
  <si>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</si>
  <si>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</si>
  <si>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</si>
  <si>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</si>
  <si>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</si>
  <si>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</si>
  <si>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</si>
  <si>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</si>
  <si>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</si>
  <si>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</si>
  <si>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</si>
  <si>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</si>
  <si>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</si>
  <si>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</si>
  <si>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</si>
  <si>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</si>
  <si>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</si>
  <si>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</si>
  <si>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</si>
  <si>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</si>
  <si>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</si>
  <si>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</si>
  <si>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</si>
  <si>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</si>
  <si>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</si>
  <si>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</si>
  <si>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</si>
  <si>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</si>
  <si>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</si>
  <si>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</si>
  <si>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</si>
  <si>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</si>
  <si>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</si>
  <si>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</si>
  <si>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</si>
  <si>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</si>
  <si>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</si>
  <si>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</si>
  <si>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</si>
  <si>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</si>
  <si>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</si>
  <si>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</si>
  <si>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</si>
  <si>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</si>
  <si>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</si>
  <si>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</si>
  <si>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</si>
  <si>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</si>
  <si>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</si>
  <si>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</si>
  <si>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</si>
  <si>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</si>
  <si>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</si>
  <si>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</si>
  <si>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</si>
  <si>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</si>
  <si>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</si>
  <si>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</si>
  <si>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</si>
  <si>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</si>
  <si>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</si>
  <si>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</si>
  <si>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</si>
  <si>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</si>
  <si>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</si>
  <si>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</si>
  <si>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</si>
  <si>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</si>
  <si>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</si>
  <si>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</si>
  <si>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</si>
  <si>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</si>
  <si>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</si>
  <si>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</si>
  <si>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</si>
  <si>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</si>
  <si>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</si>
  <si>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</si>
  <si>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</si>
  <si>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</si>
  <si>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</si>
  <si>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</si>
  <si>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</si>
  <si>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</si>
  <si>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</si>
  <si>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</si>
  <si>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</si>
  <si>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</si>
  <si>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</si>
  <si>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</si>
  <si>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</si>
  <si>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</si>
  <si>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</si>
  <si>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</si>
  <si>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</si>
  <si>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</si>
  <si>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</si>
  <si>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</si>
  <si>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</si>
  <si>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</si>
  <si>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</si>
  <si>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</si>
  <si>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</si>
  <si>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</si>
  <si>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</si>
  <si>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</si>
  <si>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</si>
  <si>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</si>
  <si>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</si>
  <si>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</si>
  <si>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</si>
  <si>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</si>
  <si>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</si>
  <si>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</si>
  <si>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</si>
  <si>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</si>
  <si>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</si>
  <si>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</si>
  <si>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</si>
  <si>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</si>
  <si>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</si>
  <si>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</si>
  <si>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</si>
  <si>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</si>
  <si>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</si>
  <si>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</si>
  <si>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</si>
  <si>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</si>
  <si>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</si>
  <si>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</si>
  <si>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</si>
  <si>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</si>
  <si>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</si>
  <si>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</si>
  <si>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</si>
  <si>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</si>
  <si>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</si>
  <si>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</si>
  <si>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</si>
  <si>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</si>
  <si>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</si>
  <si>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</si>
  <si>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</si>
  <si>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</si>
  <si>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</si>
  <si>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</si>
  <si>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</si>
  <si>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</si>
  <si>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</si>
  <si>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</si>
  <si>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</si>
  <si>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</si>
  <si>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</si>
  <si>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</si>
  <si>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</si>
  <si>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</si>
  <si>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</si>
  <si>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</si>
  <si>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</si>
  <si>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</si>
  <si>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</si>
  <si>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</si>
  <si>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</si>
  <si>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</si>
  <si>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</si>
  <si>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</si>
  <si>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</si>
  <si>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</si>
  <si>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</si>
  <si>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</si>
  <si>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</si>
  <si>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</si>
  <si>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</si>
  <si>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</si>
  <si>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</si>
  <si>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</si>
  <si>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</si>
  <si>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</si>
  <si>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</si>
  <si>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</si>
  <si>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</si>
  <si>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</si>
  <si>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</si>
  <si>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</si>
  <si>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</si>
  <si>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</si>
  <si>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</si>
  <si>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</si>
  <si>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</si>
  <si>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</si>
  <si>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</si>
  <si>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</si>
  <si>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</si>
  <si>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</si>
  <si>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</si>
  <si>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</si>
  <si>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</si>
  <si>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</si>
  <si>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</si>
  <si>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</si>
  <si>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</si>
  <si>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</si>
  <si>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</si>
  <si>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</si>
  <si>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</si>
  <si>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</si>
  <si>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</si>
  <si>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</si>
  <si>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</si>
  <si>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</si>
  <si>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</si>
  <si>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</si>
  <si>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</si>
  <si>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</si>
  <si>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</si>
  <si>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</si>
  <si>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</si>
  <si>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</si>
  <si>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</si>
  <si>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</si>
  <si>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</si>
  <si>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</si>
  <si>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</si>
  <si>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</si>
  <si>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</si>
  <si>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</si>
  <si>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</si>
  <si>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</si>
  <si>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</si>
  <si>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</si>
  <si>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</si>
  <si>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</si>
  <si>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</si>
  <si>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</si>
  <si>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</si>
  <si>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</si>
  <si>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</si>
  <si>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</si>
  <si>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</si>
  <si>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</si>
  <si>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</si>
  <si>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</si>
  <si>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</si>
  <si>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</si>
  <si>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</si>
  <si>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</si>
  <si>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</si>
  <si>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</si>
  <si>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</si>
  <si>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</si>
  <si>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</si>
  <si>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</si>
  <si>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</si>
  <si>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</si>
  <si>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</si>
  <si>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</si>
  <si>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</si>
  <si>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</si>
  <si>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</si>
  <si>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</si>
  <si>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</si>
  <si>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</si>
  <si>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</si>
  <si>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</si>
  <si>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</si>
  <si>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</si>
  <si>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</si>
  <si>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</si>
  <si>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</si>
  <si>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</si>
  <si>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</si>
  <si>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</si>
  <si>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</si>
  <si>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</si>
  <si>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</si>
  <si>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</si>
  <si>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</si>
  <si>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</si>
  <si>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</si>
  <si>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</si>
  <si>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</si>
  <si>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</si>
  <si>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</si>
  <si>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</si>
  <si>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</si>
  <si>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</si>
  <si>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</si>
  <si>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</si>
  <si>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</si>
  <si>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</si>
  <si>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</si>
  <si>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</si>
  <si>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</si>
  <si>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</si>
  <si>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</si>
  <si>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</si>
  <si>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</si>
  <si>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</si>
  <si>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</si>
  <si>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</si>
  <si>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</si>
  <si>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</si>
  <si>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</si>
  <si>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</si>
  <si>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</si>
  <si>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</si>
  <si>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</si>
  <si>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</si>
  <si>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</si>
  <si>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</si>
  <si>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</si>
  <si>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</si>
  <si>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</si>
  <si>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</si>
  <si>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</si>
  <si>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</si>
  <si>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</si>
  <si>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</si>
  <si>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</si>
  <si>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</si>
  <si>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</si>
  <si>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</si>
  <si>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</si>
  <si>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</si>
  <si>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</si>
  <si>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</si>
  <si>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</si>
  <si>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</si>
  <si>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</si>
  <si>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</si>
  <si>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</si>
  <si>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</si>
  <si>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</si>
  <si>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</si>
  <si>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</si>
  <si>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</si>
  <si>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</si>
  <si>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</si>
  <si>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</si>
  <si>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</si>
  <si>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</si>
  <si>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</si>
  <si>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</si>
  <si>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</si>
  <si>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</si>
  <si>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</si>
  <si>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</si>
  <si>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</si>
  <si>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</si>
  <si>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</si>
  <si>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</si>
  <si>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</si>
  <si>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</si>
  <si>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</si>
  <si>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</si>
  <si>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</si>
  <si>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</si>
  <si>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</si>
  <si>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</si>
  <si>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</si>
  <si>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</si>
  <si>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</si>
  <si>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</si>
  <si>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</si>
  <si>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</si>
  <si>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</si>
  <si>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</si>
  <si>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</si>
  <si>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</si>
  <si>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</si>
  <si>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</si>
  <si>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</si>
  <si>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</si>
  <si>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</si>
  <si>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</si>
  <si>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</si>
  <si>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</si>
  <si>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</si>
  <si>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</si>
  <si>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</si>
  <si>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</si>
  <si>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</si>
  <si>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</si>
  <si>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</si>
  <si>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</si>
  <si>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</si>
  <si>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</si>
  <si>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</si>
  <si>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</si>
  <si>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</si>
  <si>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</si>
  <si>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</si>
  <si>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</si>
  <si>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</si>
  <si>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</si>
  <si>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</si>
  <si>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</si>
  <si>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</si>
  <si>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</si>
  <si>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</si>
  <si>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</si>
  <si>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</si>
  <si>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</si>
  <si>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</si>
  <si>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</si>
  <si>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</si>
  <si>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</si>
  <si>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</si>
  <si>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</si>
  <si>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</si>
  <si>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</si>
  <si>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</si>
  <si>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</si>
  <si>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</si>
  <si>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</si>
  <si>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</si>
  <si>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</si>
  <si>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</si>
  <si>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</si>
  <si>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</si>
  <si>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</si>
  <si>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</si>
  <si>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</si>
  <si>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</si>
  <si>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</si>
  <si>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</si>
  <si>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</si>
  <si>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</si>
  <si>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</si>
  <si>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</si>
  <si>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</si>
  <si>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</si>
  <si>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</si>
  <si>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</si>
  <si>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</si>
  <si>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</si>
  <si>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</si>
  <si>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</si>
  <si>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</si>
  <si>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</si>
  <si>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</si>
  <si>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</si>
  <si>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</si>
  <si>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</si>
  <si>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</si>
  <si>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</si>
  <si>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</si>
  <si>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</si>
  <si>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</si>
  <si>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</si>
  <si>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</si>
  <si>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</si>
  <si>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</si>
  <si>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</si>
  <si>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</si>
  <si>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</si>
  <si>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</si>
  <si>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</si>
  <si>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</si>
  <si>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</si>
  <si>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</si>
  <si>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</si>
  <si>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</si>
  <si>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</si>
  <si>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</si>
  <si>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</si>
  <si>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</si>
  <si>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</si>
  <si>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</si>
  <si>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</si>
  <si>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</si>
  <si>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</si>
  <si>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</si>
  <si>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</si>
  <si>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</si>
  <si>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</si>
  <si>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</si>
  <si>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</si>
  <si>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</si>
  <si>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</si>
  <si>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</si>
  <si>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</si>
  <si>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</si>
  <si>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</si>
  <si>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</si>
  <si>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</si>
  <si>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</si>
  <si>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</si>
  <si>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</si>
  <si>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</si>
  <si>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</si>
  <si>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</si>
  <si>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</si>
  <si>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</si>
  <si>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</si>
  <si>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</si>
  <si>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</si>
  <si>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</si>
  <si>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</si>
  <si>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</si>
  <si>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</si>
  <si>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</si>
  <si>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</si>
  <si>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</si>
  <si>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</si>
  <si>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</si>
  <si>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</si>
  <si>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</si>
  <si>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</si>
  <si>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</si>
  <si>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</si>
  <si>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</si>
  <si>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</si>
  <si>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</si>
  <si>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</si>
  <si>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</si>
  <si>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</si>
  <si>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</si>
  <si>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</si>
  <si>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</si>
  <si>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</si>
  <si>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</si>
  <si>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</si>
  <si>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</si>
  <si>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</si>
  <si>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</si>
  <si>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</si>
  <si>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</si>
  <si>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</si>
  <si>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</si>
  <si>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</si>
  <si>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</si>
  <si>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</si>
  <si>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</si>
  <si>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</si>
  <si>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</si>
  <si>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</si>
  <si>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</si>
  <si>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</si>
  <si>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</si>
  <si>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</si>
  <si>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</si>
  <si>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</si>
  <si>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</si>
  <si>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</si>
  <si>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</si>
  <si>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</si>
  <si>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</si>
  <si>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</si>
  <si>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</si>
  <si>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</si>
  <si>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</si>
  <si>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</si>
  <si>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</si>
  <si>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</si>
  <si>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</si>
  <si>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</si>
  <si>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</si>
  <si>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</si>
  <si>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</si>
  <si>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</si>
  <si>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</si>
  <si>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</si>
  <si>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</si>
  <si>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</si>
  <si>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</si>
  <si>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</si>
  <si>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</si>
  <si>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</si>
  <si>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</si>
  <si>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</si>
  <si>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</si>
  <si>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</si>
  <si>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</si>
  <si>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</si>
  <si>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</si>
  <si>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</si>
  <si>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</si>
  <si>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</si>
  <si>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</si>
  <si>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</si>
  <si>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</si>
  <si>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</si>
  <si>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</si>
  <si>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</si>
  <si>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</si>
  <si>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</si>
  <si>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</si>
  <si>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</si>
  <si>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</si>
  <si>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</si>
  <si>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</si>
  <si>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</si>
  <si>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</si>
  <si>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</si>
  <si>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</si>
  <si>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</si>
  <si>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</si>
  <si>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</si>
  <si>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</si>
  <si>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</si>
  <si>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</si>
  <si>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</si>
  <si>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</si>
  <si>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</si>
  <si>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</si>
  <si>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</si>
  <si>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</si>
  <si>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</si>
  <si>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</si>
  <si>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</si>
  <si>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</si>
  <si>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</si>
  <si>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</si>
  <si>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</si>
  <si>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</si>
  <si>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</si>
  <si>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</si>
  <si>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</si>
  <si>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</si>
  <si>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</si>
  <si>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</si>
  <si>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</si>
  <si>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</si>
  <si>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</si>
  <si>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</si>
  <si>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</si>
  <si>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</si>
  <si>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</si>
  <si>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</si>
  <si>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</si>
  <si>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</si>
  <si>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</si>
  <si>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</si>
  <si>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</si>
  <si>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</si>
  <si>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</si>
  <si>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</si>
  <si>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</si>
  <si>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</si>
  <si>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</si>
  <si>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</si>
  <si>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</si>
  <si>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</si>
  <si>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</si>
  <si>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</si>
  <si>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</si>
  <si>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</si>
  <si>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</si>
  <si>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</si>
  <si>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</si>
  <si>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</si>
  <si>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</si>
  <si>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</si>
  <si>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</si>
  <si>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</si>
  <si>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</si>
  <si>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</si>
  <si>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</si>
  <si>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</si>
  <si>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</si>
  <si>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</si>
  <si>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</si>
  <si>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</si>
  <si>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</si>
  <si>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</si>
  <si>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</si>
  <si>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</si>
  <si>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</si>
  <si>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</si>
  <si>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</si>
  <si>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</si>
  <si>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</si>
  <si>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</si>
  <si>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</si>
  <si>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</si>
  <si>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</si>
  <si>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</si>
  <si>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</si>
  <si>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</si>
  <si>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</si>
  <si>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</si>
  <si>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</si>
  <si>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</si>
  <si>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</si>
  <si>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</si>
  <si>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</si>
  <si>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</si>
  <si>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</si>
  <si>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</si>
  <si>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</si>
  <si>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</si>
  <si>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</si>
  <si>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</si>
  <si>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</si>
  <si>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</si>
  <si>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</si>
  <si>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</si>
  <si>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</si>
  <si>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</si>
  <si>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</si>
  <si>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</si>
  <si>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</si>
  <si>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</si>
  <si>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</si>
  <si>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</si>
  <si>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</si>
  <si>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</si>
  <si>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</si>
  <si>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</si>
  <si>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</si>
  <si>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</si>
  <si>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</si>
  <si>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</si>
  <si>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</si>
  <si>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</si>
  <si>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</si>
  <si>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</si>
  <si>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</si>
  <si>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</si>
  <si>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</si>
  <si>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</si>
  <si>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</si>
  <si>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</si>
  <si>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</si>
  <si>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</si>
  <si>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</si>
  <si>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</si>
  <si>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</si>
  <si>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</si>
  <si>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</si>
  <si>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</si>
  <si>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</si>
  <si>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</si>
  <si>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</si>
  <si>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</si>
  <si>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</si>
  <si>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</si>
  <si>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</si>
  <si>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</si>
  <si>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</si>
  <si>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</si>
  <si>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</si>
  <si>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</si>
  <si>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</si>
  <si>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</si>
  <si>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</si>
  <si>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</si>
  <si>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</si>
  <si>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</si>
  <si>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</si>
  <si>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</si>
  <si>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</si>
  <si>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</si>
  <si>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</si>
  <si>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</si>
  <si>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</si>
  <si>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</si>
  <si>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</si>
  <si>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</si>
  <si>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</si>
  <si>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</si>
  <si>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</si>
  <si>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</si>
  <si>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</si>
  <si>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</si>
  <si>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</si>
  <si>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</si>
  <si>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</si>
  <si>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</si>
  <si>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</si>
  <si>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</si>
  <si>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</si>
  <si>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</si>
  <si>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</si>
  <si>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</si>
  <si>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</si>
  <si>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</si>
  <si>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</si>
  <si>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</si>
  <si>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</si>
  <si>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</si>
  <si>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</si>
  <si>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</si>
  <si>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</si>
  <si>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</si>
  <si>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</si>
  <si>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</si>
  <si>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</si>
  <si>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</si>
  <si>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</si>
  <si>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</si>
  <si>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</si>
  <si>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</si>
  <si>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</si>
  <si>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</si>
  <si>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</si>
  <si>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</si>
  <si>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</si>
  <si>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</si>
  <si>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</si>
  <si>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</si>
  <si>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</si>
  <si>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</si>
  <si>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</si>
  <si>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</si>
  <si>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</si>
  <si>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</si>
  <si>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</si>
  <si>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</si>
  <si>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</si>
  <si>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</si>
  <si>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</si>
  <si>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</si>
  <si>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</si>
  <si>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</si>
  <si>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</si>
  <si>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</si>
  <si>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</si>
  <si>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</si>
  <si>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</si>
  <si>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</si>
  <si>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</si>
  <si>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</si>
  <si>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</si>
  <si>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</si>
  <si>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</si>
  <si>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</si>
  <si>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</si>
  <si>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</si>
  <si>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</si>
  <si>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</si>
  <si>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</si>
  <si>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</si>
  <si>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</si>
  <si>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</si>
  <si>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</si>
  <si>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</si>
  <si>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</si>
  <si>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</si>
  <si>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</si>
  <si>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</si>
  <si>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</si>
  <si>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</si>
  <si>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</si>
  <si>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</si>
  <si>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</si>
  <si>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</si>
  <si>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</si>
  <si>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</si>
  <si>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</si>
  <si>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</si>
  <si>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</si>
  <si>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</si>
  <si>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</si>
  <si>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</si>
  <si>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</si>
  <si>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</si>
  <si>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</si>
  <si>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</si>
  <si>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</si>
  <si>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</si>
  <si>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</si>
  <si>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</si>
  <si>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</si>
  <si>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</si>
  <si>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</si>
  <si>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</si>
  <si>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</si>
  <si>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</si>
  <si>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</si>
  <si>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</si>
  <si>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</si>
  <si>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</si>
  <si>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</si>
  <si>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</si>
  <si>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</si>
  <si>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</si>
  <si>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</si>
  <si>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</si>
  <si>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</si>
  <si>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</si>
  <si>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</si>
  <si>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</si>
  <si>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</si>
  <si>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</si>
  <si>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</si>
  <si>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</si>
  <si>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</si>
  <si>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</si>
  <si>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</si>
  <si>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</si>
  <si>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</si>
  <si>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</si>
  <si>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</si>
  <si>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</si>
  <si>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</si>
  <si>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</si>
  <si>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</si>
  <si>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</si>
  <si>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</si>
  <si>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</si>
  <si>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</si>
  <si>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</si>
  <si>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</si>
  <si>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</si>
  <si>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</si>
  <si>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</si>
  <si>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</si>
  <si>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</si>
  <si>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</si>
  <si>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</si>
  <si>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</si>
  <si>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</si>
  <si>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</si>
  <si>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</si>
  <si>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</si>
  <si>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</si>
  <si>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</si>
  <si>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</si>
  <si>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</si>
  <si>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</si>
  <si>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</si>
  <si>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</si>
  <si>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</si>
  <si>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</si>
  <si>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</si>
  <si>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</si>
  <si>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</si>
  <si>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</si>
  <si>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</si>
  <si>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</si>
  <si>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</si>
  <si>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</si>
  <si>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</si>
  <si>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</si>
  <si>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</si>
  <si>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</si>
  <si>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</si>
  <si>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</si>
  <si>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</si>
  <si>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</si>
  <si>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</si>
  <si>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</si>
  <si>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</si>
  <si>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</si>
  <si>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</si>
  <si>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</si>
  <si>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</si>
  <si>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</si>
  <si>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</si>
  <si>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</si>
  <si>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</si>
  <si>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</si>
  <si>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</si>
  <si>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</si>
  <si>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</si>
  <si>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</si>
  <si>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</si>
  <si>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</si>
  <si>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</si>
  <si>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</si>
  <si>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</si>
  <si>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</si>
  <si>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</si>
  <si>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</si>
  <si>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</si>
  <si>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</si>
  <si>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</si>
  <si>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</si>
  <si>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</si>
  <si>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</si>
  <si>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</si>
  <si>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</si>
  <si>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</si>
  <si>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</si>
  <si>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</si>
  <si>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</si>
  <si>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</si>
  <si>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</si>
  <si>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</si>
  <si>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</si>
  <si>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</si>
  <si>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</si>
  <si>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</si>
  <si>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</si>
  <si>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</si>
  <si>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</si>
  <si>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</si>
  <si>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</si>
  <si>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</si>
  <si>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</si>
  <si>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</si>
  <si>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</si>
  <si>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</si>
  <si>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</si>
  <si>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</si>
  <si>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</si>
  <si>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</si>
  <si>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</si>
  <si>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</si>
  <si>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</si>
  <si>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</si>
  <si>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</si>
  <si>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</si>
  <si>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</si>
  <si>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</si>
  <si>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</si>
  <si>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</si>
  <si>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</si>
  <si>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</si>
  <si>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</si>
  <si>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</si>
  <si>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</si>
  <si>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</si>
  <si>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</si>
  <si>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</si>
  <si>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</si>
  <si>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</si>
  <si>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</si>
  <si>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</si>
  <si>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</si>
  <si>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</si>
  <si>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</si>
  <si>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</si>
  <si>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</si>
  <si>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</si>
  <si>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</si>
  <si>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</si>
  <si>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</si>
  <si>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</si>
  <si>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</si>
  <si>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</si>
  <si>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</si>
  <si>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</si>
  <si>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</si>
  <si>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</si>
  <si>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</si>
  <si>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</si>
  <si>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</si>
  <si>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</si>
  <si>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</si>
  <si>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</si>
  <si>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</si>
  <si>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</si>
  <si>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</si>
  <si>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</si>
  <si>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</si>
  <si>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</si>
  <si>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</si>
  <si>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</si>
  <si>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</si>
  <si>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</si>
  <si>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</si>
  <si>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</si>
  <si>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</si>
  <si>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</si>
  <si>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</si>
  <si>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</si>
  <si>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</si>
  <si>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</si>
  <si>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</si>
  <si>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</si>
  <si>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</si>
  <si>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</si>
  <si>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</si>
  <si>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</si>
  <si>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</si>
  <si>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</si>
  <si>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</si>
  <si>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</si>
  <si>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</si>
  <si>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</si>
  <si>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</si>
  <si>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</si>
  <si>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</si>
  <si>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</si>
  <si>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</si>
  <si>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</si>
  <si>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</si>
  <si>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</si>
  <si>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</si>
  <si>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</si>
  <si>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</si>
  <si>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</si>
  <si>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</si>
  <si>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</si>
  <si>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</si>
  <si>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</si>
  <si>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</si>
  <si>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</si>
  <si>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</si>
  <si>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</si>
  <si>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</si>
  <si>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</si>
  <si>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</si>
  <si>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</si>
  <si>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</si>
  <si>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</si>
  <si>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</si>
  <si>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</si>
  <si>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</si>
  <si>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</si>
  <si>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</si>
  <si>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</si>
  <si>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</si>
  <si>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</si>
  <si>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</si>
  <si>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</si>
  <si>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</si>
  <si>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</si>
  <si>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</si>
  <si>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</si>
  <si>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</si>
  <si>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</si>
  <si>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</si>
  <si>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</si>
  <si>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</si>
  <si>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</si>
  <si>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</si>
  <si>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</si>
  <si>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</si>
  <si>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</si>
  <si>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</si>
  <si>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</si>
  <si>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</si>
  <si>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</si>
  <si>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</si>
  <si>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</si>
  <si>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</si>
  <si>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</si>
  <si>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</si>
  <si>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</si>
  <si>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</si>
  <si>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</si>
  <si>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</si>
  <si>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</si>
  <si>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</si>
  <si>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</si>
  <si>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</si>
  <si>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</si>
  <si>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</si>
  <si>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</si>
  <si>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</si>
  <si>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</si>
  <si>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</si>
  <si>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</si>
  <si>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</si>
  <si>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</si>
  <si>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</si>
  <si>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</si>
  <si>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</si>
  <si>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</si>
  <si>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</si>
  <si>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</si>
  <si>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</si>
  <si>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</si>
  <si>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</si>
  <si>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</si>
  <si>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</si>
  <si>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</si>
  <si>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</si>
  <si>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</si>
  <si>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</si>
  <si>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</si>
  <si>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</si>
  <si>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</si>
  <si>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</si>
  <si>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</si>
  <si>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</si>
  <si>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</si>
  <si>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</si>
  <si>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</si>
  <si>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</si>
  <si>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</si>
  <si>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</si>
  <si>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</si>
  <si>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</si>
  <si>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</si>
  <si>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</si>
  <si>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</si>
  <si>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</si>
  <si>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</si>
  <si>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</si>
  <si>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</si>
  <si>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</si>
  <si>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</si>
  <si>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</si>
  <si>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</si>
  <si>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</si>
  <si>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</si>
  <si>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</si>
  <si>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</si>
  <si>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</si>
  <si>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</si>
  <si>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</si>
  <si>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</si>
  <si>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</si>
  <si>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</si>
  <si>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</si>
  <si>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</si>
  <si>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</si>
  <si>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</si>
  <si>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</si>
  <si>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</si>
  <si>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</si>
  <si>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</si>
  <si>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</si>
  <si>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</si>
  <si>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</si>
  <si>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</si>
  <si>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</si>
  <si>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</si>
  <si>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</si>
  <si>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</si>
  <si>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</si>
  <si>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</si>
  <si>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</si>
  <si>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</si>
  <si>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</si>
  <si>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</si>
  <si>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</si>
  <si>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</si>
  <si>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</si>
  <si>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</si>
  <si>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</si>
  <si>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</si>
  <si>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</si>
  <si>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</si>
  <si>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</si>
  <si>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</si>
  <si>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</si>
  <si>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</si>
  <si>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</si>
  <si>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</si>
  <si>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</si>
  <si>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</si>
  <si>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</si>
  <si>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</si>
  <si>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</si>
  <si>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</si>
  <si>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</si>
  <si>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</si>
  <si>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</si>
  <si>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</si>
  <si>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</si>
  <si>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</si>
  <si>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</si>
  <si>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</si>
  <si>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</si>
  <si>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</si>
  <si>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</si>
  <si>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</si>
  <si>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</si>
  <si>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</si>
  <si>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</si>
  <si>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</si>
  <si>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</si>
  <si>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</si>
  <si>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</si>
  <si>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</si>
  <si>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</si>
  <si>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</si>
  <si>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</si>
  <si>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</si>
  <si>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</si>
  <si>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</si>
  <si>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</si>
  <si>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</si>
  <si>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</si>
  <si>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</si>
  <si>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</si>
  <si>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</si>
  <si>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</si>
  <si>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</si>
  <si>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</si>
  <si>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</si>
  <si>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</si>
  <si>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</si>
  <si>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</si>
  <si>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</si>
  <si>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</si>
  <si>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</si>
  <si>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</si>
  <si>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</si>
  <si>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</si>
  <si>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</si>
  <si>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</si>
  <si>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</si>
  <si>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</si>
  <si>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</si>
  <si>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</si>
  <si>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</si>
  <si>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</si>
  <si>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</si>
  <si>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</si>
  <si>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</si>
  <si>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</si>
  <si>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</si>
  <si>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</si>
  <si>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</si>
  <si>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</si>
  <si>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</si>
  <si>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</si>
  <si>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</si>
  <si>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</si>
  <si>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</si>
  <si>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</si>
  <si>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</si>
  <si>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</si>
  <si>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</si>
  <si>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</si>
  <si>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</si>
  <si>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</si>
  <si>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</si>
  <si>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</si>
  <si>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</si>
  <si>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</si>
  <si>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</si>
  <si>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</si>
  <si>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</si>
  <si>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</si>
  <si>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</si>
  <si>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</si>
  <si>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</si>
  <si>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</si>
  <si>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</si>
  <si>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</si>
  <si>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</si>
  <si>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</si>
  <si>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</si>
  <si>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</si>
  <si>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</si>
  <si>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</si>
  <si>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</si>
  <si>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</si>
  <si>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</si>
  <si>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</si>
  <si>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</si>
  <si>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</si>
  <si>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</si>
  <si>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</si>
  <si>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</si>
  <si>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</si>
  <si>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</si>
  <si>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</si>
  <si>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</si>
  <si>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</si>
  <si>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</si>
  <si>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</si>
  <si>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</si>
  <si>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</si>
  <si>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</si>
  <si>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</si>
  <si>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</si>
  <si>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</si>
  <si>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</si>
  <si>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</si>
  <si>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</si>
  <si>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</si>
  <si>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</si>
  <si>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</si>
  <si>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</si>
  <si>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</si>
  <si>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</si>
  <si>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</si>
  <si>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</si>
  <si>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</si>
  <si>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</si>
  <si>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</si>
  <si>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</si>
  <si>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</si>
  <si>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</si>
  <si>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</si>
  <si>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</si>
  <si>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</si>
  <si>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</si>
  <si>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</si>
  <si>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</si>
  <si>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</si>
  <si>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</si>
  <si>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</si>
  <si>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</si>
  <si>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</si>
  <si>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</si>
  <si>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</si>
  <si>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</si>
  <si>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</si>
  <si>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</si>
  <si>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</si>
  <si>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</si>
  <si>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</si>
  <si>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</si>
  <si>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</si>
  <si>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</si>
  <si>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</si>
  <si>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</si>
  <si>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</si>
  <si>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</si>
  <si>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</si>
  <si>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</si>
  <si>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</si>
  <si>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</si>
  <si>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</si>
  <si>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</si>
  <si>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</si>
  <si>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</si>
  <si>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</si>
  <si>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</si>
  <si>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</si>
  <si>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</si>
  <si>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</si>
  <si>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</si>
  <si>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</si>
  <si>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</si>
  <si>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</si>
  <si>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</si>
  <si>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</si>
  <si>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</si>
  <si>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</si>
  <si>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</si>
  <si>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</si>
  <si>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</si>
  <si>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</si>
  <si>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</si>
  <si>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</si>
  <si>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</si>
  <si>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</si>
  <si>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</si>
  <si>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</si>
  <si>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</si>
  <si>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</si>
  <si>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</si>
  <si>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</si>
  <si>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</si>
  <si>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</si>
  <si>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</si>
  <si>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</si>
  <si>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</si>
  <si>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</si>
  <si>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</si>
  <si>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</si>
  <si>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</si>
  <si>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</si>
  <si>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</si>
  <si>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</si>
  <si>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</si>
  <si>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</si>
  <si>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</si>
  <si>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</si>
  <si>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</si>
  <si>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</si>
  <si>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</si>
  <si>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</si>
  <si>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</si>
  <si>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</si>
  <si>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</si>
  <si>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</si>
  <si>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</si>
  <si>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</si>
  <si>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</si>
  <si>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</si>
  <si>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</si>
  <si>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</si>
  <si>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</si>
  <si>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</si>
  <si>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</si>
  <si>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</si>
  <si>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</si>
  <si>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</si>
  <si>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</si>
  <si>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</si>
  <si>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</si>
  <si>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</si>
  <si>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</si>
  <si>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</si>
  <si>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</si>
  <si>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</si>
  <si>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</si>
  <si>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</si>
  <si>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</si>
  <si>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</si>
  <si>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</si>
  <si>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</si>
  <si>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</si>
  <si>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</si>
  <si>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</si>
  <si>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</si>
  <si>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</si>
  <si>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</si>
  <si>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</si>
  <si>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</si>
  <si>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</si>
  <si>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</si>
  <si>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</si>
  <si>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</si>
  <si>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</si>
  <si>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</si>
  <si>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</si>
  <si>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</si>
  <si>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</si>
  <si>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</si>
  <si>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</si>
  <si>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</si>
  <si>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</si>
  <si>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</si>
  <si>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</si>
  <si>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</si>
  <si>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</si>
  <si>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</si>
  <si>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</si>
  <si>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</si>
  <si>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</si>
  <si>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</si>
  <si>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</si>
  <si>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</si>
  <si>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</si>
  <si>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</si>
  <si>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</si>
  <si>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</si>
  <si>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</si>
  <si>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</si>
  <si>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</si>
  <si>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</si>
  <si>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</si>
  <si>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</si>
  <si>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</si>
  <si>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</si>
  <si>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</si>
  <si>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</si>
  <si>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</si>
  <si>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</si>
  <si>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</si>
  <si>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</si>
  <si>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</si>
  <si>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</si>
  <si>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</si>
  <si>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</si>
  <si>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</si>
  <si>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</si>
  <si>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</si>
  <si>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</si>
  <si>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</si>
  <si>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</si>
  <si>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</si>
  <si>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</si>
  <si>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</si>
  <si>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</si>
  <si>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</si>
  <si>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</si>
  <si>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</si>
  <si>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</si>
  <si>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</si>
  <si>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</si>
  <si>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</si>
  <si>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</si>
  <si>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</si>
  <si>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</si>
  <si>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</si>
  <si>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</si>
  <si>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</si>
  <si>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</si>
  <si>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</si>
  <si>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</si>
  <si>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</si>
  <si>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</si>
  <si>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</si>
  <si>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</si>
  <si>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</si>
  <si>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</si>
  <si>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</si>
  <si>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</si>
  <si>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</si>
  <si>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</si>
  <si>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</si>
  <si>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</si>
  <si>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</si>
  <si>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</si>
  <si>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</si>
  <si>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</si>
  <si>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</si>
  <si>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</si>
  <si>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</si>
  <si>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</si>
  <si>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</si>
  <si>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</si>
  <si>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</si>
  <si>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</si>
  <si>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</si>
  <si>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</si>
  <si>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</si>
  <si>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</si>
  <si>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</si>
  <si>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</si>
  <si>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</si>
  <si>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</si>
  <si>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</si>
  <si>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</si>
  <si>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</si>
  <si>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</si>
  <si>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</si>
  <si>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</si>
  <si>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</si>
  <si>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</si>
  <si>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</si>
  <si>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</si>
  <si>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</si>
  <si>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</si>
  <si>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</si>
  <si>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</si>
  <si>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</si>
  <si>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</si>
  <si>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</si>
  <si>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</si>
  <si>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</si>
  <si>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</si>
  <si>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</si>
  <si>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</si>
  <si>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</si>
  <si>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</si>
  <si>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</si>
  <si>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</si>
  <si>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</si>
  <si>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</si>
  <si>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</si>
  <si>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</si>
  <si>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</si>
  <si>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</si>
  <si>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</si>
  <si>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</si>
  <si>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</si>
  <si>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</si>
  <si>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</si>
  <si>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</si>
  <si>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</si>
  <si>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</si>
  <si>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</si>
  <si>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</si>
  <si>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</si>
  <si>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</si>
  <si>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</si>
  <si>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</si>
  <si>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</si>
  <si>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</si>
  <si>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</si>
  <si>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</si>
  <si>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</si>
  <si>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</si>
  <si>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</si>
  <si>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</si>
  <si>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</si>
  <si>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</si>
  <si>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</si>
  <si>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</si>
  <si>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</si>
  <si>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</si>
  <si>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</si>
  <si>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</si>
  <si>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</si>
  <si>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</si>
  <si>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</si>
  <si>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</si>
  <si>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</si>
  <si>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</si>
  <si>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</si>
  <si>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</si>
  <si>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</si>
  <si>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</si>
  <si>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</si>
  <si>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</si>
  <si>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</si>
  <si>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</si>
  <si>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</si>
  <si>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</si>
  <si>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</si>
  <si>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</si>
  <si>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</si>
  <si>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</si>
  <si>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</si>
  <si>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</si>
  <si>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</si>
  <si>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</si>
  <si>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</si>
  <si>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</si>
  <si>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</si>
  <si>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</si>
  <si>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</si>
  <si>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</si>
  <si>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</si>
  <si>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</si>
  <si>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</si>
  <si>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</si>
  <si>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</si>
  <si>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</si>
  <si>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</si>
  <si>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</si>
  <si>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</si>
  <si>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</si>
  <si>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</si>
  <si>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</si>
  <si>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</si>
  <si>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</si>
  <si>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</si>
  <si>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</si>
  <si>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</si>
  <si>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</si>
  <si>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</si>
  <si>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</si>
  <si>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</si>
  <si>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</si>
  <si>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</si>
  <si>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</si>
  <si>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</si>
  <si>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</si>
  <si>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</si>
  <si>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</si>
  <si>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</si>
  <si>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</si>
  <si>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</si>
  <si>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</si>
  <si>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</si>
  <si>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</si>
  <si>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</si>
  <si>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</si>
  <si>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</si>
  <si>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</si>
  <si>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</si>
  <si>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</si>
  <si>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</si>
  <si>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</si>
  <si>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</si>
  <si>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</si>
  <si>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</si>
  <si>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</si>
  <si>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</si>
  <si>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</si>
  <si>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</si>
  <si>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</si>
  <si>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</si>
  <si>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</si>
  <si>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</si>
  <si>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</si>
  <si>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</si>
  <si>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</si>
  <si>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</si>
  <si>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</si>
  <si>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</si>
  <si>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</si>
  <si>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</si>
  <si>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</si>
  <si>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</si>
  <si>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</si>
  <si>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</si>
  <si>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</si>
  <si>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</si>
  <si>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</si>
  <si>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</si>
  <si>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</si>
  <si>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</si>
  <si>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</si>
  <si>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</si>
  <si>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</si>
  <si>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</si>
  <si>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</si>
  <si>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</si>
  <si>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</si>
  <si>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</si>
  <si>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</si>
  <si>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</si>
  <si>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</si>
  <si>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</si>
  <si>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</si>
  <si>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</si>
  <si>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</si>
  <si>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</si>
  <si>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</si>
  <si>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</si>
  <si>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</si>
  <si>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</si>
  <si>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</si>
  <si>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</si>
  <si>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</si>
  <si>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</si>
  <si>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</si>
  <si>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</si>
  <si>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</si>
  <si>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</si>
  <si>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</si>
  <si>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</si>
  <si>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</si>
  <si>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</si>
  <si>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</si>
  <si>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</si>
  <si>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</si>
  <si>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</si>
  <si>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</si>
  <si>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</si>
  <si>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</si>
  <si>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</si>
  <si>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</si>
  <si>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</si>
  <si>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</si>
  <si>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</si>
  <si>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</si>
  <si>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</si>
  <si>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</si>
  <si>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</si>
  <si>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</si>
  <si>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</si>
  <si>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</si>
  <si>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</si>
  <si>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</si>
  <si>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</si>
  <si>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</si>
  <si>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</si>
  <si>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</si>
  <si>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</si>
  <si>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</si>
  <si>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</si>
  <si>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</si>
  <si>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</si>
  <si>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</si>
  <si>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</si>
  <si>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</si>
  <si>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</si>
  <si>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</si>
  <si>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</si>
  <si>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</si>
  <si>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</si>
  <si>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</si>
  <si>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</si>
  <si>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</si>
  <si>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</si>
  <si>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</si>
  <si>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</si>
  <si>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</si>
  <si>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</si>
  <si>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</si>
  <si>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</si>
  <si>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</si>
  <si>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</si>
  <si>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</si>
  <si>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</si>
  <si>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</si>
  <si>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</si>
  <si>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</si>
  <si>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</si>
  <si>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</si>
  <si>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</si>
  <si>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</si>
  <si>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</si>
  <si>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</si>
  <si>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</si>
  <si>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</si>
  <si>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</si>
  <si>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</si>
  <si>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</si>
  <si>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</si>
  <si>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</si>
  <si>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</si>
  <si>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</si>
  <si>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</si>
  <si>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</si>
  <si>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</si>
  <si>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</si>
  <si>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</si>
  <si>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</si>
  <si>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</si>
  <si>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</si>
  <si>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</si>
  <si>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</si>
  <si>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</si>
  <si>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</si>
  <si>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</si>
  <si>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</si>
  <si>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</si>
  <si>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</si>
  <si>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</si>
  <si>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</si>
  <si>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</si>
  <si>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</si>
  <si>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</si>
  <si>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</si>
  <si>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</si>
  <si>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</si>
  <si>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</si>
  <si>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</si>
  <si>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</si>
  <si>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</si>
  <si>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</si>
  <si>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</si>
  <si>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</si>
  <si>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</si>
  <si>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</si>
  <si>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</si>
  <si>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</si>
  <si>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</si>
  <si>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</si>
  <si>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</si>
  <si>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</si>
  <si>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</si>
  <si>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</si>
  <si>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</si>
  <si>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</si>
  <si>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</si>
  <si>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</si>
  <si>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</si>
  <si>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</si>
  <si>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</si>
  <si>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</si>
  <si>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</si>
  <si>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</si>
  <si>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</si>
  <si>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</si>
  <si>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</si>
  <si>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</si>
  <si>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</si>
  <si>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</si>
  <si>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</si>
  <si>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</si>
  <si>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</si>
  <si>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</si>
  <si>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</si>
  <si>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</si>
  <si>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</si>
  <si>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</si>
  <si>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</si>
  <si>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</si>
  <si>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</si>
  <si>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</si>
  <si>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</si>
  <si>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</si>
  <si>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</si>
  <si>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</si>
  <si>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</si>
  <si>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</si>
  <si>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</si>
  <si>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</si>
  <si>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</si>
  <si>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</si>
  <si>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</si>
  <si>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</si>
  <si>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</si>
  <si>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</si>
  <si>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</si>
  <si>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</si>
  <si>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</si>
  <si>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</si>
  <si>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</si>
  <si>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</si>
  <si>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</si>
  <si>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</si>
  <si>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</si>
  <si>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</si>
  <si>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</si>
  <si>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</si>
  <si>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</si>
  <si>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</si>
  <si>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</si>
  <si>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</si>
  <si>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</si>
  <si>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</si>
  <si>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</si>
  <si>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</si>
  <si>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</si>
  <si>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</si>
  <si>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</si>
  <si>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</si>
  <si>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</si>
  <si>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</si>
  <si>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</si>
  <si>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</si>
  <si>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</si>
  <si>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</si>
  <si>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</si>
  <si>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</si>
  <si>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</si>
  <si>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</si>
  <si>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</si>
  <si>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</si>
  <si>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</si>
  <si>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</si>
  <si>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</si>
  <si>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</si>
  <si>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</si>
  <si>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</si>
  <si>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</si>
  <si>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</si>
  <si>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</si>
  <si>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</si>
  <si>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</si>
  <si>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</si>
  <si>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</si>
  <si>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</si>
  <si>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</si>
  <si>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</si>
  <si>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</si>
  <si>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</si>
  <si>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</si>
  <si>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</si>
  <si>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</si>
  <si>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</si>
  <si>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</si>
  <si>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</si>
  <si>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</si>
  <si>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</si>
  <si>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</si>
  <si>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</si>
  <si>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</si>
  <si>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</si>
  <si>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</si>
  <si>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</si>
  <si>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</si>
  <si>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</si>
  <si>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</si>
  <si>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</si>
  <si>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</si>
  <si>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</si>
  <si>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</si>
  <si>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</si>
  <si>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</si>
  <si>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</si>
  <si>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</si>
  <si>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</si>
  <si>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</si>
  <si>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</si>
  <si>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</si>
  <si>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</si>
  <si>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</si>
  <si>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</si>
  <si>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</si>
  <si>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</si>
  <si>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</si>
  <si>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</si>
  <si>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</si>
  <si>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</si>
  <si>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</si>
  <si>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</si>
  <si>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</si>
  <si>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</si>
  <si>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</si>
  <si>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</si>
  <si>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</si>
  <si>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</si>
  <si>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</si>
  <si>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</si>
  <si>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</si>
  <si>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</si>
  <si>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</si>
  <si>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</si>
  <si>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</si>
  <si>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</si>
  <si>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</si>
  <si>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</si>
  <si>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</si>
  <si>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</si>
  <si>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</si>
  <si>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</si>
  <si>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</si>
  <si>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</si>
  <si>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</si>
  <si>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</si>
  <si>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</si>
  <si>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</si>
  <si>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</si>
  <si>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</si>
  <si>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</si>
  <si>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</si>
  <si>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</si>
  <si>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</si>
  <si>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</si>
  <si>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</si>
  <si>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</si>
  <si>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</si>
  <si>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</si>
  <si>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</si>
  <si>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</si>
  <si>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</si>
  <si>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</si>
  <si>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</si>
  <si>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</si>
  <si>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</si>
  <si>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</si>
  <si>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</si>
  <si>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</si>
  <si>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</si>
  <si>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</si>
  <si>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</si>
  <si>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</si>
  <si>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</si>
  <si>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</si>
  <si>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</si>
  <si>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</si>
  <si>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</si>
  <si>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</si>
  <si>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</si>
  <si>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</si>
  <si>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</si>
  <si>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</si>
  <si>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</si>
  <si>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</si>
  <si>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</si>
  <si>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</si>
  <si>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</si>
  <si>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</si>
  <si>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</si>
  <si>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</si>
  <si>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</si>
  <si>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</si>
  <si>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</si>
  <si>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</si>
  <si>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</si>
  <si>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</si>
  <si>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</si>
  <si>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</si>
  <si>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</si>
  <si>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</si>
  <si>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</si>
  <si>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</si>
  <si>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</si>
  <si>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</si>
  <si>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</si>
  <si>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</si>
  <si>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</si>
  <si>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</si>
  <si>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</si>
  <si>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</si>
  <si>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</si>
  <si>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</si>
  <si>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</si>
  <si>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</si>
  <si>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</si>
  <si>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</si>
  <si>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</si>
  <si>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</si>
  <si>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</si>
  <si>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</si>
  <si>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</si>
  <si>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</si>
  <si>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</si>
  <si>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</si>
  <si>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</si>
  <si>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</si>
  <si>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</si>
  <si>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</si>
  <si>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</si>
  <si>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</si>
  <si>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</si>
  <si>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</si>
  <si>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</si>
  <si>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</si>
  <si>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</si>
  <si>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</si>
  <si>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</si>
  <si>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</si>
  <si>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</si>
  <si>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</si>
  <si>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</si>
  <si>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</si>
  <si>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</si>
  <si>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</si>
  <si>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</si>
  <si>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</si>
  <si>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</si>
  <si>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</si>
  <si>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</si>
  <si>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</si>
  <si>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</si>
  <si>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</si>
  <si>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</si>
  <si>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</si>
  <si>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</si>
  <si>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</si>
  <si>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</si>
  <si>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</si>
  <si>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</si>
  <si>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</si>
  <si>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</si>
  <si>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</si>
  <si>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</si>
  <si>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</si>
  <si>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</si>
  <si>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</si>
  <si>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</si>
  <si>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</si>
  <si>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</si>
  <si>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</si>
  <si>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</si>
  <si>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</si>
  <si>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</si>
  <si>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</si>
  <si>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</si>
  <si>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</si>
  <si>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</si>
  <si>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</si>
  <si>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</si>
  <si>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</si>
  <si>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</si>
  <si>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</si>
  <si>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</si>
  <si>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</si>
  <si>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</si>
  <si>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</si>
  <si>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</si>
  <si>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</si>
  <si>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</si>
  <si>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</si>
  <si>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</si>
  <si>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</si>
  <si>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</si>
  <si>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</si>
  <si>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</si>
  <si>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</si>
  <si>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</si>
  <si>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</si>
  <si>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</si>
  <si>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</si>
  <si>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</si>
  <si>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</si>
  <si>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</si>
  <si>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</si>
  <si>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</si>
  <si>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</si>
  <si>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</si>
  <si>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</si>
  <si>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</si>
  <si>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</si>
  <si>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</si>
  <si>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</si>
  <si>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</si>
  <si>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</si>
  <si>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</si>
  <si>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</si>
  <si>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</si>
  <si>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</si>
  <si>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</si>
  <si>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</si>
  <si>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</si>
  <si>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</si>
  <si>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</si>
  <si>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</si>
  <si>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</si>
  <si>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</si>
  <si>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</si>
  <si>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</si>
  <si>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</si>
  <si>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</si>
  <si>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</si>
  <si>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</si>
  <si>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</si>
  <si>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</si>
  <si>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</si>
  <si>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</si>
  <si>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</si>
  <si>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</si>
  <si>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</si>
  <si>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</si>
  <si>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</si>
  <si>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</si>
  <si>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</si>
  <si>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</si>
  <si>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</si>
  <si>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</si>
  <si>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</si>
  <si>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</si>
  <si>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</si>
  <si>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</si>
  <si>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</si>
  <si>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</si>
  <si>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</si>
  <si>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</si>
  <si>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</si>
  <si>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</si>
  <si>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</si>
  <si>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</si>
  <si>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</si>
  <si>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</si>
  <si>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</si>
  <si>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</si>
  <si>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</si>
  <si>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</si>
  <si>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</si>
  <si>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</si>
  <si>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</si>
  <si>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</si>
  <si>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</si>
  <si>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</si>
  <si>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</si>
  <si>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</si>
  <si>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</si>
  <si>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</si>
  <si>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</si>
  <si>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</si>
  <si>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</si>
  <si>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</si>
  <si>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</si>
  <si>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</si>
  <si>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</si>
  <si>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</si>
  <si>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</si>
  <si>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</si>
  <si>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</si>
  <si>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</si>
  <si>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</si>
  <si>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</si>
  <si>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</si>
  <si>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</si>
  <si>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</si>
  <si>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</si>
  <si>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</si>
  <si>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</si>
  <si>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</si>
  <si>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</si>
  <si>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</si>
  <si>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</si>
  <si>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</si>
  <si>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</si>
  <si>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</si>
  <si>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</si>
  <si>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</si>
  <si>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</si>
  <si>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</si>
  <si>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</si>
  <si>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</si>
  <si>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</si>
  <si>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</si>
  <si>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</si>
  <si>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</si>
  <si>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</si>
  <si>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</si>
  <si>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</si>
  <si>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</si>
  <si>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</si>
  <si>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</si>
  <si>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</si>
  <si>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</si>
  <si>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</si>
  <si>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</si>
  <si>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</si>
  <si>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</si>
  <si>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</si>
  <si>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</si>
  <si>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</si>
  <si>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</si>
  <si>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</si>
  <si>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</si>
  <si>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</si>
  <si>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</si>
  <si>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</si>
  <si>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</si>
  <si>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</si>
  <si>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</si>
  <si>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</si>
  <si>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</si>
  <si>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</si>
  <si>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</si>
  <si>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</si>
  <si>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</si>
  <si>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</si>
  <si>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</si>
  <si>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</si>
  <si>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</si>
  <si>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</si>
  <si>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</si>
  <si>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</si>
  <si>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</si>
  <si>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</si>
  <si>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</si>
  <si>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</si>
  <si>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</si>
  <si>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</si>
  <si>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</si>
  <si>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</si>
  <si>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</si>
  <si>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</si>
  <si>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</si>
  <si>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</si>
  <si>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</si>
  <si>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</si>
  <si>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</si>
  <si>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</si>
  <si>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</si>
  <si>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</si>
  <si>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</si>
  <si>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</si>
  <si>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</si>
  <si>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</si>
  <si>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</si>
  <si>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</si>
  <si>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</si>
  <si>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</si>
  <si>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</si>
  <si>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</si>
  <si>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</si>
  <si>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</si>
  <si>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</si>
  <si>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</si>
  <si>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</si>
  <si>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</si>
  <si>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</si>
  <si>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</si>
  <si>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</si>
  <si>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</si>
  <si>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</si>
  <si>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</si>
  <si>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</si>
  <si>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</si>
  <si>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</si>
  <si>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</si>
  <si>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</si>
  <si>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</si>
  <si>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</si>
  <si>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</si>
  <si>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</si>
  <si>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</si>
  <si>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</si>
  <si>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</si>
  <si>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</si>
  <si>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</si>
  <si>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</si>
  <si>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</si>
  <si>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</si>
  <si>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</si>
  <si>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</si>
  <si>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</si>
  <si>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</si>
  <si>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</si>
  <si>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</si>
  <si>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</si>
  <si>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</si>
  <si>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</si>
  <si>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</si>
  <si>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</si>
  <si>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</si>
  <si>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</si>
  <si>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</si>
  <si>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</si>
  <si>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</si>
  <si>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</si>
  <si>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</si>
  <si>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</si>
  <si>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</si>
  <si>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</si>
  <si>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</si>
  <si>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</si>
  <si>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</si>
  <si>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</si>
  <si>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</si>
  <si>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</si>
  <si>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</si>
  <si>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</si>
  <si>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</si>
  <si>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</si>
  <si>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</si>
  <si>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</si>
  <si>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</si>
  <si>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</si>
  <si>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</si>
  <si>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</si>
  <si>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</si>
  <si>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</si>
  <si>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</si>
  <si>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</si>
  <si>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</si>
  <si>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</si>
  <si>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</si>
  <si>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</si>
  <si>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</si>
  <si>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</si>
  <si>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</si>
  <si>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</si>
  <si>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</si>
  <si>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</si>
  <si>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</si>
  <si>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</si>
  <si>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</si>
  <si>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</si>
  <si>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</si>
  <si>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</si>
  <si>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</si>
  <si>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</si>
  <si>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</si>
  <si>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</si>
  <si>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</si>
  <si>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</si>
  <si>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</si>
  <si>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</si>
  <si>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</si>
  <si>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</si>
  <si>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</si>
  <si>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</si>
  <si>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</si>
  <si>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</si>
  <si>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</si>
  <si>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</si>
  <si>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</si>
  <si>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</si>
  <si>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</si>
  <si>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</si>
  <si>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</si>
  <si>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</si>
  <si>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</si>
  <si>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</si>
  <si>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</si>
  <si>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</si>
  <si>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</si>
  <si>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</si>
  <si>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</si>
  <si>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</si>
  <si>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</si>
  <si>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</si>
  <si>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</si>
  <si>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</si>
  <si>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</si>
  <si>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</si>
  <si>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</si>
  <si>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</si>
  <si>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</si>
  <si>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</si>
  <si>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</si>
  <si>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</si>
  <si>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</si>
  <si>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</si>
  <si>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</si>
  <si>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</si>
  <si>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</si>
  <si>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</si>
  <si>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</si>
  <si>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</si>
  <si>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</si>
  <si>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</si>
  <si>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</si>
  <si>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</si>
  <si>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</si>
  <si>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</si>
  <si>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</si>
  <si>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</si>
  <si>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</si>
  <si>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</si>
  <si>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</si>
  <si>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</si>
  <si>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</si>
  <si>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</si>
  <si>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</si>
  <si>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</si>
  <si>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</si>
  <si>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</si>
  <si>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</si>
  <si>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</si>
  <si>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</si>
  <si>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</si>
  <si>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</si>
  <si>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</si>
  <si>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</si>
  <si>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</si>
  <si>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</si>
  <si>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</si>
  <si>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</si>
  <si>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</si>
  <si>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</si>
  <si>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</si>
  <si>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</si>
  <si>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</si>
  <si>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</si>
  <si>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</si>
  <si>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</si>
  <si>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</si>
  <si>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</si>
  <si>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</si>
  <si>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</si>
  <si>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</si>
  <si>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</si>
  <si>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</si>
  <si>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</si>
  <si>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</si>
  <si>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</si>
  <si>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</si>
  <si>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</si>
  <si>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</si>
  <si>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</si>
  <si>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</si>
  <si>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</si>
  <si>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</si>
  <si>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</si>
  <si>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</si>
  <si>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</si>
  <si>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</si>
  <si>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</si>
  <si>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</si>
  <si>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</si>
  <si>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</si>
  <si>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</si>
  <si>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</si>
  <si>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</si>
  <si>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</si>
  <si>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</si>
  <si>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</si>
  <si>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</si>
  <si>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</si>
  <si>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</si>
  <si>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</si>
  <si>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</si>
  <si>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</si>
  <si>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</si>
  <si>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</si>
  <si>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</si>
  <si>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</si>
  <si>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</si>
  <si>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</si>
  <si>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</si>
  <si>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</si>
  <si>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</si>
  <si>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</si>
  <si>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</si>
  <si>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</si>
  <si>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</si>
  <si>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</si>
  <si>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</si>
  <si>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</si>
  <si>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</si>
  <si>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</si>
  <si>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</si>
  <si>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</si>
  <si>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</si>
  <si>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</si>
  <si>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</si>
  <si>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</si>
  <si>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</si>
  <si>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</si>
  <si>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</si>
  <si>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</si>
  <si>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</si>
  <si>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</si>
  <si>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</si>
  <si>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</si>
  <si>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</si>
  <si>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</si>
  <si>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</si>
  <si>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</si>
  <si>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</si>
  <si>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</si>
  <si>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</si>
  <si>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</si>
  <si>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</si>
  <si>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</si>
  <si>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</si>
  <si>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</si>
  <si>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</si>
  <si>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</si>
  <si>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</si>
  <si>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</si>
  <si>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</si>
  <si>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</si>
  <si>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</si>
  <si>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</si>
  <si>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</si>
  <si>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</si>
  <si>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</si>
  <si>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</si>
  <si>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</si>
  <si>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</si>
  <si>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</si>
  <si>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</si>
  <si>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</si>
  <si>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</si>
  <si>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</si>
  <si>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</si>
  <si>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</si>
  <si>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</si>
  <si>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</si>
  <si>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</si>
  <si>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</si>
  <si>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</si>
  <si>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</si>
  <si>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</si>
  <si>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</si>
  <si>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</si>
  <si>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</si>
  <si>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</si>
  <si>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</si>
  <si>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</si>
  <si>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</si>
  <si>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</si>
  <si>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</si>
  <si>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</si>
  <si>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</si>
  <si>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</si>
  <si>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</si>
  <si>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</si>
  <si>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</si>
  <si>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</si>
  <si>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</si>
  <si>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</si>
  <si>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</si>
  <si>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</si>
  <si>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</si>
  <si>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</si>
  <si>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</si>
  <si>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</si>
  <si>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</si>
  <si>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</si>
  <si>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</si>
  <si>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</si>
  <si>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</si>
  <si>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</si>
  <si>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</si>
  <si>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</si>
  <si>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</si>
  <si>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</si>
  <si>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</si>
  <si>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</si>
  <si>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</si>
  <si>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</si>
  <si>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</si>
  <si>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</si>
  <si>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</si>
  <si>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</si>
  <si>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</si>
  <si>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</si>
  <si>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</si>
  <si>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</si>
  <si>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</si>
  <si>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</si>
  <si>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</si>
  <si>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</si>
  <si>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</si>
  <si>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</si>
  <si>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</si>
  <si>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</si>
  <si>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</si>
  <si>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</si>
  <si>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</si>
  <si>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</si>
  <si>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</si>
  <si>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</si>
  <si>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</si>
  <si>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</si>
  <si>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</si>
  <si>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</si>
  <si>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</si>
  <si>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</si>
  <si>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</si>
  <si>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</si>
  <si>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</si>
  <si>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</si>
  <si>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</si>
  <si>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</si>
  <si>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</si>
  <si>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</si>
  <si>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</si>
  <si>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</si>
  <si>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</si>
  <si>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</si>
  <si>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</si>
  <si>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</si>
  <si>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</si>
  <si>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</si>
  <si>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</si>
  <si>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</si>
  <si>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</si>
  <si>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</si>
  <si>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</si>
  <si>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</si>
  <si>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</si>
  <si>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</si>
  <si>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</si>
  <si>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</si>
  <si>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</si>
  <si>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</si>
  <si>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</si>
  <si>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</si>
  <si>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</si>
  <si>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</si>
  <si>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</si>
  <si>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</si>
  <si>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</si>
  <si>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</si>
  <si>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</si>
  <si>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</si>
  <si>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</si>
  <si>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</si>
  <si>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</si>
  <si>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</si>
  <si>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</si>
  <si>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</si>
  <si>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</si>
  <si>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</si>
  <si>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</si>
  <si>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</si>
  <si>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</si>
  <si>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</si>
  <si>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</si>
  <si>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</si>
  <si>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</si>
  <si>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</si>
  <si>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</si>
  <si>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</si>
  <si>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</si>
  <si>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</si>
  <si>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</si>
  <si>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</si>
  <si>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</si>
  <si>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</si>
  <si>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</si>
  <si>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</si>
  <si>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</si>
  <si>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</si>
  <si>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</si>
  <si>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</si>
  <si>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</si>
  <si>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</si>
  <si>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</si>
  <si>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</si>
  <si>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</si>
  <si>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</si>
  <si>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</si>
  <si>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</si>
  <si>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</si>
  <si>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</si>
  <si>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</si>
  <si>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</si>
  <si>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</si>
  <si>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</si>
  <si>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</si>
  <si>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</si>
  <si>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</si>
  <si>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</si>
  <si>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</si>
  <si>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</si>
  <si>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</si>
  <si>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</si>
  <si>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</si>
  <si>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</si>
  <si>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</si>
  <si>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</si>
  <si>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</si>
  <si>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</si>
  <si>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</si>
  <si>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</si>
  <si>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</si>
  <si>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</si>
  <si>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</si>
  <si>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</si>
  <si>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</si>
  <si>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</si>
  <si>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</si>
  <si>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</si>
  <si>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</si>
  <si>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</si>
  <si>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</si>
  <si>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</si>
  <si>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</si>
  <si>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</si>
  <si>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</si>
  <si>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</si>
  <si>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</si>
  <si>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</si>
  <si>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</si>
  <si>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</si>
  <si>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</si>
  <si>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</si>
  <si>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</si>
  <si>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</si>
  <si>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</si>
  <si>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</si>
  <si>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</si>
  <si>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</si>
  <si>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</si>
  <si>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</si>
  <si>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</si>
  <si>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</si>
  <si>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</si>
  <si>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</si>
  <si>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</si>
  <si>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</si>
  <si>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</si>
  <si>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</si>
  <si>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</si>
  <si>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</si>
  <si>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</si>
  <si>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</si>
  <si>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</si>
  <si>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</si>
  <si>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</si>
  <si>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</si>
  <si>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</si>
  <si>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</si>
  <si>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</si>
  <si>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</si>
  <si>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</si>
  <si>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</si>
  <si>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</si>
  <si>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</si>
  <si>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</si>
  <si>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</si>
  <si>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</si>
  <si>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</si>
  <si>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</si>
  <si>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</si>
  <si>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</si>
  <si>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</si>
  <si>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</si>
  <si>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</si>
  <si>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</si>
  <si>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</si>
  <si>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</si>
  <si>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</si>
  <si>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</si>
  <si>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</si>
  <si>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</si>
  <si>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</si>
  <si>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</si>
  <si>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</si>
  <si>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</si>
  <si>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</si>
  <si>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</si>
  <si>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</si>
  <si>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</si>
  <si>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</si>
  <si>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</si>
  <si>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</si>
  <si>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</si>
  <si>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</si>
  <si>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</si>
  <si>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</si>
  <si>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</si>
  <si>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</si>
  <si>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</si>
  <si>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</si>
  <si>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</si>
  <si>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</si>
  <si>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</si>
  <si>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</si>
  <si>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</si>
  <si>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</si>
  <si>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</si>
  <si>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</si>
  <si>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</si>
  <si>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</si>
  <si>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</si>
  <si>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</si>
  <si>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</si>
  <si>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</si>
  <si>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</si>
  <si>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</si>
  <si>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</si>
  <si>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</si>
  <si>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</si>
  <si>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</si>
  <si>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</si>
  <si>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</si>
  <si>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</si>
  <si>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</si>
  <si>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</si>
  <si>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</si>
  <si>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</si>
  <si>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</si>
  <si>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</si>
  <si>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</si>
  <si>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</si>
  <si>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</si>
  <si>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</si>
  <si>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</si>
  <si>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</si>
  <si>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</si>
  <si>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</si>
  <si>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</si>
  <si>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</si>
  <si>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</si>
  <si>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</si>
  <si>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</si>
  <si>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</si>
  <si>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</si>
  <si>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</si>
  <si>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</si>
  <si>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</si>
  <si>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</si>
  <si>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</si>
  <si>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</si>
  <si>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</si>
  <si>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</si>
  <si>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</si>
  <si>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</si>
  <si>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</si>
  <si>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</si>
  <si>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</si>
  <si>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</si>
  <si>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</si>
  <si>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</si>
  <si>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</si>
  <si>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</si>
  <si>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</si>
  <si>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</si>
  <si>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</si>
  <si>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</si>
  <si>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</si>
  <si>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</si>
  <si>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</si>
  <si>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</si>
  <si>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</si>
  <si>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</si>
  <si>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</si>
  <si>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</si>
  <si>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</si>
  <si>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</si>
  <si>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</si>
  <si>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</si>
  <si>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</si>
  <si>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</si>
  <si>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</si>
  <si>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</si>
  <si>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</si>
  <si>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</si>
  <si>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</si>
  <si>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</si>
  <si>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</si>
  <si>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</si>
  <si>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</si>
  <si>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</si>
  <si>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</si>
  <si>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</si>
  <si>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</si>
  <si>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</si>
  <si>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</si>
  <si>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</si>
  <si>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</si>
  <si>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</si>
  <si>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</si>
  <si>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</si>
  <si>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</si>
  <si>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</si>
  <si>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</si>
  <si>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</si>
  <si>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</si>
  <si>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</si>
  <si>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</si>
  <si>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</si>
  <si>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</si>
  <si>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</si>
  <si>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</si>
  <si>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</si>
  <si>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</si>
  <si>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</si>
  <si>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</si>
  <si>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</si>
  <si>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</si>
  <si>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</si>
  <si>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</si>
  <si>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</si>
  <si>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</si>
  <si>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</si>
  <si>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</si>
  <si>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</si>
  <si>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</si>
  <si>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</si>
  <si>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</si>
  <si>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</si>
  <si>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</si>
  <si>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</si>
  <si>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</si>
  <si>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</si>
  <si>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</si>
  <si>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</si>
  <si>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</si>
  <si>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</si>
  <si>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</si>
  <si>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</si>
  <si>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</si>
  <si>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</si>
  <si>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</si>
  <si>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</si>
  <si>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</si>
  <si>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</si>
  <si>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</si>
  <si>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</si>
  <si>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</si>
  <si>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</si>
  <si>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</si>
  <si>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</si>
  <si>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</si>
  <si>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</si>
  <si>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</si>
  <si>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</si>
  <si>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</si>
  <si>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</si>
  <si>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</si>
  <si>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</si>
  <si>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</si>
  <si>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</si>
  <si>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</si>
  <si>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</si>
  <si>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</si>
  <si>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</si>
  <si>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</si>
  <si>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</si>
  <si>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</si>
  <si>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</si>
  <si>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</si>
  <si>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</si>
  <si>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</si>
  <si>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</si>
  <si>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</si>
  <si>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</si>
  <si>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</si>
  <si>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</si>
  <si>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</si>
  <si>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</si>
  <si>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</si>
  <si>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</si>
  <si>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</si>
  <si>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</si>
  <si>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</si>
  <si>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</si>
  <si>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</si>
  <si>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</si>
  <si>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</si>
  <si>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</si>
  <si>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</si>
  <si>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</si>
  <si>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</si>
  <si>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</si>
  <si>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</si>
  <si>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</si>
  <si>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</si>
  <si>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</si>
  <si>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</si>
  <si>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</si>
  <si>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</si>
  <si>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</si>
  <si>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</si>
  <si>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</si>
  <si>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</si>
  <si>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</si>
  <si>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</si>
  <si>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</si>
  <si>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</si>
  <si>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</si>
  <si>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</si>
  <si>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</si>
  <si>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</si>
  <si>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</si>
  <si>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</si>
  <si>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</si>
  <si>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</si>
  <si>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</si>
  <si>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</si>
  <si>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</si>
  <si>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</si>
  <si>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</si>
  <si>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</si>
  <si>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</si>
  <si>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</si>
  <si>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</si>
  <si>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</si>
  <si>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</si>
  <si>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</si>
  <si>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</si>
  <si>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</si>
  <si>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</si>
  <si>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</si>
  <si>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</si>
  <si>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</si>
  <si>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</si>
  <si>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</si>
  <si>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</si>
  <si>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</si>
  <si>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</si>
  <si>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</si>
  <si>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</si>
  <si>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</si>
  <si>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</si>
  <si>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</si>
  <si>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</si>
  <si>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</si>
  <si>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</si>
  <si>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</si>
  <si>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</si>
  <si>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</si>
  <si>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</si>
  <si>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</si>
  <si>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</si>
  <si>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</si>
  <si>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</si>
  <si>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</si>
  <si>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</si>
  <si>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</si>
  <si>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</si>
  <si>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</si>
  <si>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</si>
  <si>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</si>
  <si>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</si>
  <si>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</si>
  <si>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</si>
  <si>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</si>
  <si>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</si>
  <si>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</si>
  <si>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</si>
  <si>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</si>
  <si>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</si>
  <si>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</si>
  <si>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</si>
  <si>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</si>
  <si>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</si>
  <si>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</si>
  <si>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</si>
  <si>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</si>
  <si>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</si>
  <si>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</si>
  <si>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</si>
  <si>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</si>
  <si>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</si>
  <si>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</si>
  <si>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</si>
  <si>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</si>
  <si>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</si>
  <si>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</si>
  <si>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</si>
  <si>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</si>
  <si>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</si>
  <si>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</si>
  <si>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</si>
  <si>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</si>
  <si>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</si>
  <si>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</si>
  <si>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</si>
  <si>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</si>
  <si>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</si>
  <si>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</si>
  <si>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</si>
  <si>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</si>
  <si>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</si>
  <si>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</si>
  <si>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</si>
  <si>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</si>
  <si>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</si>
  <si>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</si>
  <si>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</si>
  <si>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</si>
  <si>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</si>
  <si>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</si>
  <si>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</si>
  <si>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</si>
  <si>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</si>
  <si>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</si>
  <si>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</si>
  <si>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</si>
  <si>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</si>
  <si>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</si>
  <si>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</si>
  <si>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</si>
  <si>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</si>
  <si>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</si>
  <si>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</si>
  <si>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</si>
  <si>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</si>
  <si>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</si>
  <si>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</si>
  <si>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</si>
  <si>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</si>
  <si>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</si>
  <si>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</si>
  <si>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</si>
  <si>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</si>
  <si>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</si>
  <si>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</si>
  <si>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</si>
  <si>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</si>
  <si>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</si>
  <si>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</si>
  <si>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</si>
  <si>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</si>
  <si>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</si>
  <si>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</si>
  <si>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</si>
  <si>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</si>
  <si>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</si>
  <si>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</si>
  <si>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</si>
  <si>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</si>
  <si>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</si>
  <si>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</si>
  <si>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</si>
  <si>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</si>
  <si>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</si>
  <si>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</si>
  <si>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</si>
  <si>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</si>
  <si>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</si>
  <si>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</si>
  <si>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</si>
  <si>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</si>
  <si>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</si>
  <si>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</si>
  <si>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</si>
  <si>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</si>
  <si>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</si>
  <si>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</si>
  <si>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</si>
  <si>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</si>
  <si>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</si>
  <si>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</si>
  <si>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</si>
  <si>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</si>
  <si>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</si>
  <si>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</si>
  <si>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</si>
  <si>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</si>
  <si>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</si>
  <si>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</si>
  <si>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</si>
  <si>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</si>
  <si>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</si>
  <si>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</si>
  <si>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</si>
  <si>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</si>
  <si>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</si>
  <si>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</si>
  <si>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</si>
  <si>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</si>
  <si>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</si>
  <si>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</si>
  <si>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</si>
  <si>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</si>
  <si>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</si>
  <si>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</si>
  <si>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</si>
  <si>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</si>
  <si>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</si>
  <si>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</si>
  <si>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</si>
  <si>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</si>
  <si>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</si>
  <si>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</si>
  <si>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</si>
  <si>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</si>
  <si>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</si>
  <si>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</si>
  <si>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</si>
  <si>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</si>
  <si>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</si>
  <si>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</si>
  <si>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</si>
  <si>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</si>
  <si>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</si>
  <si>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</si>
  <si>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</si>
  <si>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</si>
  <si>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</si>
  <si>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</si>
  <si>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</si>
  <si>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</si>
  <si>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</si>
  <si>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</si>
  <si>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</si>
  <si>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</si>
  <si>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</si>
  <si>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</si>
  <si>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</si>
  <si>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</si>
  <si>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</si>
  <si>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</si>
  <si>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</si>
  <si>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</si>
  <si>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</si>
  <si>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</si>
  <si>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</si>
  <si>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</si>
  <si>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</si>
  <si>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</si>
  <si>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</si>
  <si>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</si>
  <si>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</si>
  <si>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</si>
  <si>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</si>
  <si>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</si>
  <si>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</si>
  <si>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</si>
  <si>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</si>
  <si>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</si>
  <si>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</si>
  <si>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</si>
  <si>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</si>
  <si>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</si>
  <si>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</si>
  <si>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</si>
  <si>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</si>
  <si>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</si>
  <si>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</si>
  <si>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</si>
  <si>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</si>
  <si>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</si>
  <si>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</si>
  <si>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</si>
  <si>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</si>
  <si>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</si>
  <si>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</si>
  <si>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</si>
  <si>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</si>
  <si>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</si>
  <si>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</si>
  <si>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</si>
  <si>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</si>
  <si>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</si>
  <si>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</si>
  <si>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</si>
  <si>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</si>
  <si>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</si>
  <si>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</si>
  <si>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</si>
  <si>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</si>
  <si>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</si>
  <si>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</si>
  <si>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</si>
  <si>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</si>
  <si>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</si>
  <si>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</si>
  <si>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</si>
  <si>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</si>
  <si>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</si>
  <si>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</si>
  <si>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</si>
  <si>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</si>
  <si>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</si>
  <si>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</si>
  <si>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</si>
  <si>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</si>
  <si>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</si>
  <si>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</si>
  <si>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</si>
  <si>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</si>
  <si>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</si>
  <si>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</si>
  <si>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</si>
  <si>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</si>
  <si>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</si>
  <si>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</si>
  <si>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</si>
  <si>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</si>
  <si>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</si>
  <si>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</si>
  <si>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</si>
  <si>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</si>
  <si>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</si>
  <si>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</si>
  <si>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</si>
  <si>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</si>
  <si>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</si>
  <si>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</si>
  <si>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</si>
  <si>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</si>
  <si>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</si>
  <si>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</si>
  <si>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</si>
  <si>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</si>
  <si>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</si>
  <si>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</si>
  <si>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</si>
  <si>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</si>
  <si>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</si>
  <si>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</si>
  <si>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</si>
  <si>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</si>
  <si>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</si>
  <si>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</si>
  <si>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</si>
  <si>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</si>
  <si>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</si>
  <si>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</si>
  <si>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</si>
  <si>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</si>
  <si>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</si>
  <si>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</si>
  <si>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</si>
  <si>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</si>
  <si>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</si>
  <si>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</si>
  <si>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</si>
  <si>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</si>
  <si>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</si>
  <si>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</si>
  <si>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</si>
  <si>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</si>
  <si>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</si>
  <si>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</si>
  <si>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</si>
  <si>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</si>
  <si>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</si>
  <si>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</si>
  <si>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</si>
  <si>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</si>
  <si>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</si>
  <si>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</si>
  <si>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</si>
  <si>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</si>
  <si>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</si>
  <si>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</si>
  <si>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</si>
  <si>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</si>
  <si>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</si>
  <si>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</si>
  <si>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</si>
  <si>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</si>
  <si>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</si>
  <si>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</si>
  <si>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</si>
  <si>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</si>
  <si>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</si>
  <si>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</si>
  <si>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</si>
  <si>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</si>
  <si>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</si>
  <si>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</si>
  <si>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</si>
  <si>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</si>
  <si>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</si>
  <si>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</si>
  <si>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</si>
  <si>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</si>
  <si>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</si>
  <si>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</si>
  <si>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</si>
  <si>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</si>
  <si>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</si>
  <si>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</si>
  <si>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</si>
  <si>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</si>
  <si>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</si>
  <si>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</si>
  <si>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</si>
  <si>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</si>
  <si>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</si>
  <si>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</si>
  <si>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</si>
  <si>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</si>
  <si>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</si>
  <si>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</si>
  <si>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</si>
  <si>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</si>
  <si>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</si>
  <si>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</si>
  <si>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</si>
  <si>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</si>
  <si>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</si>
  <si>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</si>
  <si>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</si>
  <si>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</si>
  <si>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</si>
  <si>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</si>
  <si>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</si>
  <si>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</si>
  <si>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</si>
  <si>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</si>
  <si>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</si>
  <si>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</si>
  <si>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</si>
  <si>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</si>
  <si>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</si>
  <si>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</si>
  <si>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</si>
  <si>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</si>
  <si>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</si>
  <si>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</si>
  <si>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</si>
  <si>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</si>
  <si>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</si>
  <si>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</si>
  <si>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</si>
  <si>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</si>
  <si>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</si>
  <si>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</si>
  <si>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</si>
  <si>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</si>
  <si>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</si>
  <si>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</si>
  <si>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</si>
  <si>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</si>
  <si>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</si>
  <si>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</si>
  <si>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</si>
  <si>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</si>
  <si>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</si>
  <si>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</si>
  <si>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</si>
  <si>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</si>
  <si>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</si>
  <si>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</si>
  <si>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</si>
  <si>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</si>
  <si>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</si>
  <si>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</si>
  <si>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</si>
  <si>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</si>
  <si>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</si>
  <si>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</si>
  <si>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</si>
  <si>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</si>
  <si>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</si>
  <si>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</si>
  <si>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</si>
  <si>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</si>
  <si>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</si>
  <si>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</si>
  <si>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</si>
  <si>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</si>
  <si>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</si>
  <si>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</si>
  <si>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</si>
  <si>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</si>
  <si>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</si>
  <si>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</si>
  <si>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</si>
  <si>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</si>
  <si>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</si>
  <si>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</si>
  <si>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</si>
  <si>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</si>
  <si>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</si>
  <si>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</si>
  <si>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</si>
  <si>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</si>
  <si>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</si>
  <si>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</si>
  <si>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</si>
  <si>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</si>
  <si>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</si>
  <si>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</si>
  <si>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</si>
  <si>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</si>
  <si>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</si>
  <si>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</si>
  <si>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</si>
  <si>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</si>
  <si>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</si>
  <si>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</si>
  <si>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</si>
  <si>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</si>
  <si>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</si>
  <si>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</si>
  <si>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</si>
  <si>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</si>
  <si>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</si>
  <si>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</si>
  <si>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</si>
  <si>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</si>
  <si>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</si>
  <si>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</si>
  <si>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</si>
  <si>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</si>
  <si>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</si>
  <si>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</si>
  <si>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</si>
  <si>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</si>
  <si>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</si>
  <si>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</si>
  <si>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</si>
  <si>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</si>
  <si>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</si>
  <si>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</si>
  <si>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</si>
  <si>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</si>
  <si>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</si>
  <si>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</si>
  <si>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</si>
  <si>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</si>
  <si>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</si>
  <si>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</si>
  <si>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</si>
  <si>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</si>
  <si>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</si>
  <si>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</si>
  <si>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</si>
  <si>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</si>
  <si>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</si>
  <si>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</si>
  <si>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</si>
  <si>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</si>
  <si>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</si>
  <si>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</si>
  <si>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</si>
  <si>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</si>
  <si>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</si>
  <si>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</si>
  <si>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</si>
  <si>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</si>
  <si>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</si>
  <si>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</si>
  <si>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</si>
  <si>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</si>
  <si>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</si>
  <si>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</si>
  <si>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</si>
  <si>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</si>
  <si>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</si>
  <si>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</si>
  <si>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</si>
  <si>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</si>
  <si>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</si>
  <si>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</si>
  <si>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</si>
  <si>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</si>
  <si>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</si>
  <si>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</si>
  <si>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</si>
  <si>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</si>
  <si>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</si>
  <si>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</si>
  <si>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</si>
  <si>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</si>
  <si>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</si>
  <si>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</si>
  <si>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</si>
  <si>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</si>
  <si>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</si>
  <si>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</si>
  <si>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</si>
  <si>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</si>
  <si>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</si>
  <si>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</si>
  <si>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</si>
  <si>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</si>
  <si>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</si>
  <si>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</si>
  <si>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</si>
  <si>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</si>
  <si>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</si>
  <si>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</si>
  <si>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</si>
  <si>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</si>
  <si>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</si>
  <si>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</si>
  <si>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</si>
  <si>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</si>
  <si>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</si>
  <si>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</si>
  <si>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</si>
  <si>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</si>
  <si>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</si>
  <si>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</si>
  <si>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</si>
  <si>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</si>
  <si>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</si>
  <si>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</si>
  <si>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</si>
  <si>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</si>
  <si>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</si>
  <si>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</si>
  <si>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</si>
  <si>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</si>
  <si>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</si>
  <si>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</si>
  <si>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</si>
  <si>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</si>
  <si>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</si>
  <si>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</si>
  <si>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</si>
  <si>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</si>
  <si>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</si>
  <si>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</si>
  <si>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</si>
  <si>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</si>
  <si>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</si>
  <si>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</si>
  <si>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</si>
  <si>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</si>
  <si>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</si>
  <si>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</si>
  <si>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</si>
  <si>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</si>
  <si>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</si>
  <si>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</si>
  <si>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</si>
  <si>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</si>
  <si>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</si>
  <si>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</si>
  <si>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</si>
  <si>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</si>
  <si>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</si>
  <si>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</si>
  <si>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</si>
  <si>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</si>
  <si>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</si>
  <si>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</si>
  <si>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</si>
  <si>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</si>
  <si>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</si>
  <si>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</si>
  <si>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</si>
  <si>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</si>
  <si>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</si>
  <si>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</si>
  <si>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</si>
  <si>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</si>
  <si>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</si>
  <si>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</si>
  <si>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</si>
  <si>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</si>
  <si>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</si>
  <si>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</si>
  <si>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</si>
  <si>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</si>
  <si>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</si>
  <si>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</si>
  <si>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</si>
  <si>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</si>
  <si>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</si>
  <si>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</si>
  <si>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</si>
  <si>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</si>
  <si>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</si>
  <si>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</si>
  <si>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</si>
  <si>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</si>
  <si>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</si>
  <si>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</si>
  <si>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</si>
  <si>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</si>
  <si>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</si>
  <si>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</si>
  <si>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</si>
  <si>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</si>
  <si>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</si>
  <si>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</si>
  <si>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</si>
  <si>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</si>
  <si>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</si>
  <si>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</si>
  <si>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</si>
  <si>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</si>
  <si>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</si>
  <si>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</si>
  <si>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</si>
  <si>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</si>
  <si>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</si>
  <si>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</si>
  <si>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</si>
  <si>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</si>
  <si>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</si>
  <si>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</si>
  <si>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</si>
  <si>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</si>
  <si>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</si>
  <si>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</si>
  <si>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</si>
  <si>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</si>
  <si>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</si>
  <si>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</si>
  <si>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</si>
  <si>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</si>
  <si>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</si>
  <si>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</si>
  <si>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</si>
  <si>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</si>
  <si>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</si>
  <si>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</si>
  <si>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</si>
  <si>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</si>
  <si>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</si>
  <si>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</si>
  <si>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</si>
  <si>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</si>
  <si>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</si>
  <si>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</si>
  <si>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</si>
  <si>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</si>
  <si>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</si>
  <si>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</si>
  <si>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</si>
  <si>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</si>
  <si>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</si>
  <si>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</si>
  <si>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</si>
  <si>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</si>
  <si>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</si>
  <si>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</si>
  <si>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</si>
  <si>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</si>
  <si>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</si>
  <si>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</si>
  <si>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</si>
  <si>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</si>
  <si>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</si>
  <si>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</si>
  <si>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</si>
  <si>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</si>
  <si>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</si>
  <si>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</si>
  <si>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</si>
  <si>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</si>
  <si>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</si>
  <si>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</si>
  <si>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</si>
  <si>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</si>
  <si>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</si>
  <si>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</si>
  <si>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</si>
  <si>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</si>
  <si>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</si>
  <si>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</si>
  <si>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</si>
  <si>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</si>
  <si>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</si>
  <si>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</si>
  <si>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</si>
  <si>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</si>
  <si>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</si>
  <si>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</si>
  <si>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</si>
  <si>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</si>
  <si>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</si>
  <si>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</si>
  <si>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</si>
  <si>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</si>
  <si>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</si>
  <si>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</si>
  <si>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</si>
  <si>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</si>
  <si>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</si>
  <si>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</si>
  <si>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</si>
  <si>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</si>
  <si>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</si>
  <si>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</si>
  <si>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</si>
  <si>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</si>
  <si>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</si>
  <si>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</si>
  <si>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</si>
  <si>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</si>
  <si>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</si>
  <si>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</si>
  <si>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</si>
  <si>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</si>
  <si>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</si>
  <si>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</si>
  <si>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</si>
  <si>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</si>
  <si>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</si>
  <si>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</si>
  <si>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</si>
  <si>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</si>
  <si>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</si>
  <si>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</si>
  <si>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</si>
  <si>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</si>
  <si>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</si>
  <si>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</si>
  <si>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</si>
  <si>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</si>
  <si>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</si>
  <si>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</si>
  <si>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</si>
  <si>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</si>
  <si>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</si>
  <si>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</si>
  <si>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</si>
  <si>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</si>
  <si>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</si>
  <si>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</si>
  <si>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</si>
  <si>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</si>
  <si>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</si>
  <si>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</si>
  <si>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</si>
  <si>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</si>
  <si>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</si>
  <si>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</si>
  <si>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</si>
  <si>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</si>
  <si>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</si>
  <si>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</si>
  <si>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</si>
  <si>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</si>
  <si>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</si>
  <si>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</si>
  <si>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</si>
  <si>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</si>
  <si>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</si>
  <si>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</si>
  <si>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</si>
  <si>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</si>
  <si>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</si>
  <si>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</si>
  <si>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</si>
  <si>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</si>
  <si>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</si>
  <si>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</si>
  <si>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</si>
  <si>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</si>
  <si>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</si>
  <si>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</si>
  <si>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</si>
  <si>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</si>
  <si>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</si>
  <si>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</si>
  <si>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</si>
  <si>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</si>
  <si>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</si>
  <si>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</si>
  <si>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</si>
  <si>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</si>
  <si>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</si>
  <si>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</si>
  <si>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</si>
  <si>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</si>
  <si>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</si>
  <si>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</si>
  <si>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</si>
  <si>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</si>
  <si>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</si>
  <si>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</si>
  <si>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</si>
  <si>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</si>
  <si>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</si>
  <si>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</si>
  <si>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</si>
  <si>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</si>
  <si>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</si>
  <si>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</si>
  <si>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</si>
  <si>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</si>
  <si>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</si>
  <si>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</si>
  <si>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</si>
  <si>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</si>
  <si>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</si>
  <si>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</si>
  <si>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</si>
  <si>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</si>
  <si>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</si>
  <si>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</si>
  <si>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</si>
  <si>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</si>
  <si>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</si>
  <si>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</si>
  <si>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</si>
  <si>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</si>
  <si>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</si>
  <si>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</si>
  <si>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</si>
  <si>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</si>
  <si>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</si>
  <si>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</si>
  <si>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</si>
  <si>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</si>
  <si>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</si>
  <si>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</si>
  <si>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</si>
  <si>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</si>
  <si>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</si>
  <si>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</si>
  <si>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</si>
  <si>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</si>
  <si>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</si>
  <si>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</si>
  <si>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</si>
  <si>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</si>
  <si>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</si>
  <si>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</si>
  <si>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</si>
  <si>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</si>
  <si>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</si>
  <si>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</si>
  <si>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</si>
  <si>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</si>
  <si>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</si>
  <si>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</si>
  <si>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</si>
  <si>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</si>
  <si>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</si>
  <si>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</si>
  <si>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</si>
  <si>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</si>
  <si>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</si>
  <si>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</si>
  <si>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</si>
  <si>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</si>
  <si>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</si>
  <si>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</si>
  <si>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</si>
  <si>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</si>
  <si>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</si>
  <si>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</si>
  <si>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</si>
  <si>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</si>
  <si>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</si>
  <si>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</si>
  <si>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</si>
  <si>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</si>
  <si>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</si>
  <si>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</si>
  <si>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</si>
  <si>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</si>
  <si>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</si>
  <si>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</si>
  <si>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</si>
  <si>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</si>
  <si>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</si>
  <si>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</si>
  <si>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</si>
  <si>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</si>
  <si>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</si>
  <si>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</si>
  <si>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</si>
  <si>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</si>
  <si>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</si>
  <si>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</si>
  <si>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</si>
  <si>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</si>
  <si>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</si>
  <si>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</si>
  <si>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</si>
  <si>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</si>
  <si>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</si>
  <si>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</si>
  <si>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</si>
  <si>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</si>
  <si>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</si>
  <si>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</si>
  <si>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</si>
  <si>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</si>
  <si>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</si>
  <si>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</si>
  <si>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</si>
  <si>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</si>
  <si>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</si>
  <si>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</si>
  <si>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</si>
  <si>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</si>
  <si>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</si>
  <si>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</si>
  <si>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</si>
  <si>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</si>
  <si>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</si>
  <si>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</si>
  <si>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</si>
  <si>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</si>
  <si>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</si>
  <si>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</si>
  <si>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</si>
  <si>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</si>
  <si>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</si>
  <si>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</si>
  <si>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</si>
  <si>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</si>
  <si>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</si>
  <si>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</si>
  <si>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</si>
  <si>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</si>
  <si>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</si>
  <si>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</si>
  <si>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</si>
  <si>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</si>
  <si>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</si>
  <si>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</si>
  <si>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</si>
  <si>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</si>
  <si>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</si>
  <si>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</si>
  <si>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</si>
  <si>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</si>
  <si>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</si>
  <si>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</si>
  <si>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</si>
  <si>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</si>
  <si>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</si>
  <si>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</si>
  <si>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</si>
  <si>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</si>
  <si>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</si>
  <si>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</si>
  <si>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</si>
  <si>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</si>
  <si>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</si>
  <si>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</si>
  <si>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</si>
  <si>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</si>
  <si>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</si>
  <si>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</si>
  <si>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</si>
  <si>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</si>
  <si>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</si>
  <si>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</si>
  <si>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</si>
  <si>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</si>
  <si>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</si>
  <si>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</si>
  <si>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</si>
  <si>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</si>
  <si>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</si>
  <si>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</si>
  <si>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</si>
  <si>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</si>
  <si>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</si>
  <si>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</si>
  <si>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</si>
  <si>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</si>
  <si>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</si>
  <si>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</si>
  <si>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</si>
  <si>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</si>
  <si>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</si>
  <si>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</si>
  <si>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</si>
  <si>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</si>
  <si>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</si>
  <si>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</si>
  <si>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</si>
  <si>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</si>
  <si>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</si>
  <si>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</si>
  <si>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</si>
  <si>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</si>
  <si>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</si>
  <si>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</si>
  <si>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</si>
  <si>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</si>
  <si>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</si>
  <si>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</si>
  <si>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</si>
  <si>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</si>
  <si>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</si>
  <si>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</si>
  <si>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</si>
  <si>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</si>
  <si>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</si>
  <si>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</si>
  <si>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</si>
  <si>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</si>
  <si>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</si>
  <si>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</si>
  <si>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</si>
  <si>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</si>
  <si>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</si>
  <si>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</si>
  <si>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</si>
  <si>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</si>
  <si>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</si>
  <si>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</si>
  <si>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</si>
  <si>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</si>
  <si>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</si>
  <si>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</si>
  <si>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</si>
  <si>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</si>
  <si>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</si>
  <si>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</si>
  <si>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</si>
  <si>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</si>
  <si>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</si>
  <si>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</si>
  <si>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</si>
  <si>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</si>
  <si>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</si>
  <si>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</si>
  <si>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</si>
  <si>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</si>
  <si>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</si>
  <si>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</si>
  <si>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</si>
  <si>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</si>
  <si>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</si>
  <si>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</si>
  <si>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</si>
  <si>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</si>
  <si>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</si>
  <si>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</si>
  <si>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</si>
  <si>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</si>
  <si>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</si>
  <si>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</si>
  <si>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</si>
  <si>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</si>
  <si>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</si>
  <si>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</si>
  <si>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</si>
  <si>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</si>
  <si>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</si>
  <si>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</si>
  <si>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</si>
  <si>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</si>
  <si>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</si>
  <si>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</si>
  <si>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</si>
  <si>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</si>
  <si>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</si>
  <si>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</si>
  <si>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</si>
  <si>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</si>
  <si>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</si>
  <si>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</si>
  <si>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</si>
  <si>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</si>
  <si>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</si>
  <si>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</si>
  <si>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</si>
  <si>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</si>
  <si>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</si>
  <si>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</si>
  <si>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</si>
  <si>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</si>
  <si>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</si>
  <si>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</si>
  <si>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</si>
  <si>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</si>
  <si>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</si>
  <si>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</si>
  <si>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</si>
  <si>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</si>
  <si>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</si>
  <si>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</si>
  <si>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</si>
  <si>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</si>
  <si>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</si>
  <si>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</si>
  <si>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</si>
  <si>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</si>
  <si>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</si>
  <si>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</si>
  <si>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</si>
  <si>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</si>
  <si>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</si>
  <si>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</si>
  <si>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</si>
  <si>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</si>
  <si>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</si>
  <si>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</si>
  <si>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</si>
  <si>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</si>
  <si>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</si>
  <si>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</si>
  <si>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</si>
  <si>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</si>
  <si>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</si>
  <si>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</si>
  <si>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</si>
  <si>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</si>
  <si>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</si>
  <si>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</si>
  <si>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</si>
  <si>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</si>
  <si>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</si>
  <si>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</si>
  <si>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</si>
  <si>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</si>
  <si>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</si>
  <si>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</si>
  <si>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</si>
  <si>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</si>
  <si>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</si>
  <si>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</si>
  <si>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</si>
  <si>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</si>
  <si>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</si>
  <si>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</si>
  <si>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</si>
  <si>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</si>
  <si>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</si>
  <si>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</si>
  <si>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</si>
  <si>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</si>
  <si>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</si>
  <si>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</si>
  <si>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</si>
  <si>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</si>
  <si>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</si>
  <si>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</si>
  <si>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</si>
  <si>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</si>
  <si>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</si>
  <si>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</si>
  <si>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</si>
  <si>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</si>
  <si>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</si>
  <si>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</si>
  <si>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</si>
  <si>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</si>
  <si>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</si>
  <si>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</si>
  <si>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</si>
  <si>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</si>
  <si>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</si>
  <si>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</si>
  <si>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</si>
  <si>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</si>
  <si>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</si>
  <si>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</si>
  <si>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</si>
  <si>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</si>
  <si>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</si>
  <si>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</si>
  <si>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</si>
  <si>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</si>
  <si>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</si>
  <si>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</si>
  <si>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</si>
  <si>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</si>
  <si>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</si>
  <si>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</si>
  <si>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</si>
  <si>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</si>
  <si>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</si>
  <si>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</si>
  <si>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</si>
  <si>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</si>
  <si>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</si>
  <si>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</si>
  <si>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</si>
  <si>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</si>
  <si>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</si>
  <si>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</si>
  <si>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</si>
  <si>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</si>
  <si>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</si>
  <si>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</si>
  <si>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</si>
  <si>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</si>
  <si>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</si>
  <si>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</si>
  <si>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</si>
  <si>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</si>
  <si>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</si>
  <si>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</si>
  <si>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</si>
  <si>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</si>
  <si>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</si>
  <si>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</si>
  <si>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</si>
  <si>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</si>
  <si>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</si>
  <si>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</si>
  <si>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</si>
  <si>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</si>
  <si>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</si>
  <si>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</si>
  <si>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</si>
  <si>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</si>
  <si>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</si>
  <si>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</si>
  <si>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</si>
  <si>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</si>
  <si>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</si>
  <si>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</si>
  <si>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</si>
  <si>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</si>
  <si>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</si>
  <si>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</si>
  <si>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</si>
  <si>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</si>
  <si>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</si>
  <si>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</si>
  <si>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</si>
  <si>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</si>
  <si>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</si>
  <si>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</si>
  <si>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</si>
  <si>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</si>
  <si>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</si>
  <si>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</si>
  <si>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</si>
  <si>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</si>
  <si>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</si>
  <si>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</si>
  <si>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</si>
  <si>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</si>
  <si>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</si>
  <si>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</si>
  <si>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</si>
  <si>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</si>
  <si>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</si>
  <si>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</si>
  <si>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</si>
  <si>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</si>
  <si>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</si>
  <si>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</si>
  <si>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</si>
  <si>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</si>
  <si>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</si>
  <si>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</si>
  <si>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</si>
  <si>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</si>
  <si>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</si>
  <si>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</si>
  <si>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</si>
  <si>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</si>
  <si>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</si>
  <si>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</si>
  <si>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</si>
  <si>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</si>
  <si>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</si>
  <si>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</si>
  <si>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</si>
  <si>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</si>
  <si>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</si>
  <si>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</si>
  <si>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</si>
  <si>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</si>
  <si>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</si>
  <si>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</si>
  <si>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</si>
  <si>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</si>
  <si>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</si>
  <si>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</si>
  <si>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</si>
  <si>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</si>
  <si>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</si>
  <si>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</si>
  <si>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</si>
  <si>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</si>
  <si>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</si>
  <si>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</si>
  <si>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</si>
  <si>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</si>
  <si>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</si>
  <si>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</si>
  <si>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</si>
  <si>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</si>
  <si>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</si>
  <si>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</si>
  <si>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</si>
  <si>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</si>
  <si>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</si>
  <si>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</si>
  <si>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</si>
  <si>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</si>
  <si>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</si>
  <si>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</si>
  <si>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</si>
  <si>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</si>
  <si>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</si>
  <si>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</si>
  <si>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</si>
  <si>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</si>
  <si>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</si>
  <si>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</si>
  <si>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</si>
  <si>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</si>
  <si>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</si>
  <si>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</si>
  <si>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</si>
  <si>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</si>
  <si>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</si>
  <si>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</si>
  <si>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</si>
  <si>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</si>
  <si>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</si>
  <si>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</si>
  <si>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</si>
  <si>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</si>
  <si>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</si>
  <si>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</si>
  <si>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</si>
  <si>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</si>
  <si>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</si>
  <si>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</si>
  <si>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</si>
  <si>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</si>
  <si>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</si>
  <si>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</si>
  <si>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</si>
  <si>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</si>
  <si>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</si>
  <si>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</si>
  <si>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</si>
  <si>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</si>
  <si>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</si>
  <si>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</si>
  <si>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</si>
  <si>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</si>
  <si>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</si>
  <si>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</si>
  <si>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</si>
  <si>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</si>
  <si>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</si>
  <si>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</si>
  <si>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</si>
  <si>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</si>
  <si>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</si>
  <si>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</si>
  <si>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</si>
  <si>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</si>
  <si>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</si>
  <si>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</si>
  <si>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</si>
  <si>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</si>
  <si>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</si>
  <si>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</si>
  <si>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</si>
  <si>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</si>
  <si>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</si>
  <si>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</si>
  <si>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</si>
  <si>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</si>
  <si>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</si>
  <si>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</si>
  <si>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</si>
  <si>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</si>
  <si>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</si>
  <si>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</si>
  <si>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</si>
  <si>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</si>
  <si>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</si>
  <si>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</si>
  <si>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</si>
  <si>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</si>
  <si>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</si>
  <si>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</si>
  <si>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</si>
  <si>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</si>
  <si>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</si>
  <si>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</si>
  <si>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</si>
  <si>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</si>
  <si>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</si>
  <si>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</si>
  <si>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</si>
  <si>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</si>
  <si>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</si>
  <si>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</si>
  <si>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</si>
  <si>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</si>
  <si>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</si>
  <si>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</si>
  <si>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</si>
  <si>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</si>
  <si>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</si>
  <si>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</si>
  <si>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</si>
  <si>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</si>
  <si>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</si>
  <si>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</si>
  <si>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</si>
  <si>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</si>
  <si>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</si>
  <si>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</si>
  <si>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</si>
  <si>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</si>
  <si>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</si>
  <si>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</si>
  <si>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</si>
  <si>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</si>
  <si>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</si>
  <si>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</si>
  <si>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</si>
  <si>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</si>
  <si>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</si>
  <si>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</si>
  <si>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</si>
  <si>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</si>
  <si>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</si>
  <si>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</si>
  <si>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</si>
  <si>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</si>
  <si>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</si>
  <si>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</si>
  <si>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</si>
  <si>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</si>
  <si>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</si>
  <si>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</si>
  <si>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</si>
  <si>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</si>
  <si>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</si>
  <si>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</si>
  <si>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</si>
  <si>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</si>
  <si>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</si>
  <si>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</si>
  <si>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</si>
  <si>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</si>
  <si>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</si>
  <si>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</si>
  <si>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</si>
  <si>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</si>
  <si>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</si>
  <si>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</si>
  <si>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</si>
  <si>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</si>
  <si>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</si>
  <si>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</si>
  <si>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</si>
  <si>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</si>
  <si>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</si>
  <si>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</si>
  <si>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</si>
  <si>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</si>
  <si>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</si>
  <si>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</si>
  <si>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</si>
  <si>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</si>
  <si>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</si>
  <si>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</si>
  <si>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</si>
  <si>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</si>
  <si>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</si>
  <si>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</si>
  <si>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</si>
  <si>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</si>
  <si>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</si>
  <si>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</si>
  <si>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</si>
  <si>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</si>
  <si>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</si>
  <si>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</si>
  <si>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</si>
  <si>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</si>
  <si>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</si>
  <si>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</si>
  <si>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</si>
  <si>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</si>
  <si>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</si>
  <si>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</si>
  <si>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</si>
  <si>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</si>
  <si>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</si>
  <si>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</si>
  <si>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</si>
  <si>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</si>
  <si>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</si>
  <si>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</si>
  <si>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</si>
  <si>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</si>
  <si>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</si>
  <si>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</si>
  <si>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</si>
  <si>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</si>
  <si>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</si>
  <si>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</si>
  <si>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</si>
  <si>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</si>
  <si>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</si>
  <si>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</si>
  <si>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</si>
  <si>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</si>
  <si>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</si>
  <si>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</si>
  <si>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</si>
  <si>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</si>
  <si>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</si>
  <si>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</si>
  <si>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</si>
  <si>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</si>
  <si>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</si>
  <si>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</si>
  <si>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</si>
  <si>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</si>
  <si>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</si>
  <si>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</si>
  <si>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</si>
  <si>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</si>
  <si>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</si>
  <si>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</si>
  <si>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</si>
  <si>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</si>
  <si>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</si>
  <si>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</si>
  <si>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</si>
  <si>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</si>
  <si>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</si>
  <si>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</si>
  <si>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</si>
  <si>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</si>
  <si>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</si>
  <si>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</si>
  <si>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</si>
  <si>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</si>
  <si>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</si>
  <si>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</si>
  <si>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</si>
  <si>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</si>
  <si>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</si>
  <si>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</si>
  <si>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</si>
  <si>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</si>
  <si>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</si>
  <si>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</si>
  <si>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</si>
  <si>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</si>
  <si>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</si>
  <si>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</si>
  <si>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</si>
  <si>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</si>
  <si>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</si>
  <si>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</si>
  <si>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</si>
  <si>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</si>
  <si>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</si>
  <si>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</si>
  <si>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</si>
  <si>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</si>
  <si>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</si>
  <si>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</si>
  <si>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</si>
  <si>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</si>
  <si>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</si>
  <si>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</si>
  <si>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</si>
  <si>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</si>
  <si>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</si>
  <si>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</si>
  <si>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</si>
  <si>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</si>
  <si>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</si>
  <si>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</si>
  <si>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</si>
  <si>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</si>
  <si>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</si>
  <si>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</si>
  <si>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</si>
  <si>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</si>
  <si>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</si>
  <si>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</si>
  <si>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</si>
  <si>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</si>
  <si>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</si>
  <si>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</si>
  <si>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</si>
  <si>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</si>
  <si>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</si>
  <si>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</si>
  <si>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</si>
  <si>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</si>
  <si>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</si>
  <si>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</si>
  <si>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</si>
  <si>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</si>
  <si>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</si>
  <si>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</si>
  <si>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</si>
  <si>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</si>
  <si>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</si>
  <si>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</si>
  <si>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</si>
  <si>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</si>
  <si>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</si>
  <si>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</si>
  <si>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</si>
  <si>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</si>
  <si>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</si>
  <si>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</si>
  <si>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</si>
  <si>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</si>
  <si>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</si>
  <si>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</si>
  <si>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</si>
  <si>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</si>
  <si>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</si>
  <si>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</si>
  <si>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</si>
  <si>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</si>
  <si>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</si>
  <si>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</si>
  <si>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</si>
  <si>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</si>
  <si>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</si>
  <si>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</si>
  <si>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</si>
  <si>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</si>
  <si>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</si>
  <si>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</si>
  <si>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</si>
  <si>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</si>
  <si>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</si>
  <si>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</si>
  <si>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</si>
  <si>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</si>
  <si>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</si>
  <si>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</si>
  <si>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</si>
  <si>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</si>
  <si>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</si>
  <si>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</si>
  <si>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</si>
  <si>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</si>
  <si>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</si>
  <si>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</si>
  <si>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</si>
  <si>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</si>
  <si>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</si>
  <si>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</si>
  <si>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</si>
  <si>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</si>
  <si>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</si>
  <si>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</si>
  <si>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</si>
  <si>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</si>
  <si>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</si>
  <si>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</si>
  <si>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</si>
  <si>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</si>
  <si>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</si>
  <si>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</si>
  <si>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</si>
  <si>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</si>
  <si>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</si>
  <si>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</si>
  <si>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</si>
  <si>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</si>
  <si>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</si>
  <si>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</si>
  <si>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</si>
  <si>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</si>
  <si>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</si>
  <si>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</si>
  <si>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</si>
  <si>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</si>
  <si>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</si>
  <si>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</si>
  <si>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</si>
  <si>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</si>
  <si>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</si>
  <si>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</si>
  <si>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</si>
  <si>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</si>
  <si>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</si>
  <si>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</si>
  <si>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</si>
  <si>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</si>
  <si>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</si>
  <si>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</si>
  <si>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</si>
  <si>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</si>
  <si>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</si>
  <si>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</si>
  <si>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</si>
  <si>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</si>
  <si>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</si>
  <si>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</si>
  <si>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</si>
  <si>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</si>
  <si>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</si>
  <si>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</si>
  <si>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</si>
  <si>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</si>
  <si>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</si>
  <si>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</si>
  <si>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</si>
  <si>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</si>
  <si>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</si>
  <si>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</si>
  <si>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</si>
  <si>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</si>
  <si>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</si>
  <si>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</si>
  <si>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</si>
  <si>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</si>
  <si>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</si>
  <si>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</si>
  <si>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</si>
  <si>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</si>
  <si>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</si>
  <si>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</si>
  <si>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</si>
  <si>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</si>
  <si>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</si>
  <si>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</si>
  <si>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</si>
  <si>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</si>
  <si>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</si>
  <si>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</si>
  <si>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</si>
  <si>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</si>
  <si>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</si>
  <si>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</si>
  <si>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</si>
  <si>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</si>
  <si>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</si>
  <si>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</si>
  <si>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</si>
  <si>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</si>
  <si>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</si>
  <si>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</si>
  <si>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</si>
  <si>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</si>
  <si>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</si>
  <si>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</si>
  <si>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</si>
  <si>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</si>
  <si>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</si>
  <si>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</si>
  <si>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</si>
  <si>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</si>
  <si>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</si>
  <si>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</si>
  <si>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</si>
  <si>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</si>
  <si>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</si>
  <si>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</si>
  <si>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</si>
  <si>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</si>
  <si>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</si>
  <si>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</si>
  <si>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</si>
  <si>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</si>
  <si>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</si>
  <si>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</si>
  <si>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</si>
  <si>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</si>
  <si>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</si>
  <si>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</si>
  <si>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</si>
  <si>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</si>
  <si>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</si>
  <si>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</si>
  <si>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</si>
  <si>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</si>
  <si>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</si>
  <si>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</si>
  <si>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</si>
  <si>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</si>
  <si>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</si>
  <si>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</si>
  <si>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</si>
  <si>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</si>
  <si>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</si>
  <si>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</si>
  <si>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</si>
  <si>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</si>
  <si>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</si>
  <si>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</si>
  <si>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</si>
  <si>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</si>
  <si>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</si>
  <si>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</si>
  <si>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</si>
  <si>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</si>
  <si>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</si>
  <si>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</si>
  <si>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</si>
  <si>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</si>
  <si>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</si>
  <si>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</si>
  <si>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</si>
  <si>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</si>
  <si>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</si>
  <si>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</si>
  <si>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</si>
  <si>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</si>
  <si>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</si>
  <si>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</si>
  <si>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</si>
  <si>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</si>
  <si>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</si>
  <si>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</si>
  <si>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</si>
  <si>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</si>
  <si>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</si>
  <si>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</si>
  <si>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</si>
  <si>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</si>
  <si>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</si>
  <si>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</si>
  <si>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</si>
  <si>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</si>
  <si>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</si>
  <si>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</si>
  <si>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</si>
  <si>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</si>
  <si>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</si>
  <si>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</si>
  <si>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</si>
  <si>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</si>
  <si>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</si>
  <si>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</si>
  <si>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</si>
  <si>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</si>
  <si>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</si>
  <si>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</si>
  <si>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</si>
  <si>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</si>
  <si>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</si>
  <si>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</si>
  <si>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</si>
  <si>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</si>
  <si>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</si>
  <si>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</si>
  <si>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</si>
  <si>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</si>
  <si>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</si>
  <si>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</si>
  <si>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</si>
  <si>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</si>
  <si>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</si>
  <si>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</si>
  <si>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</si>
  <si>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</si>
  <si>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</si>
  <si>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</si>
  <si>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</si>
  <si>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</si>
  <si>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</si>
  <si>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</si>
  <si>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</si>
  <si>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</si>
  <si>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</si>
  <si>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</si>
  <si>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</si>
  <si>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</si>
  <si>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</si>
  <si>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</si>
  <si>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</si>
  <si>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</si>
  <si>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</si>
  <si>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</si>
  <si>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</si>
  <si>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</si>
  <si>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</si>
  <si>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</si>
  <si>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</si>
  <si>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</si>
  <si>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</si>
  <si>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</si>
  <si>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</si>
  <si>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</si>
  <si>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</si>
  <si>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</si>
  <si>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</si>
  <si>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</si>
  <si>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</si>
  <si>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</si>
  <si>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</si>
  <si>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</si>
  <si>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</si>
  <si>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</si>
  <si>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</si>
  <si>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</si>
  <si>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</si>
  <si>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</si>
  <si>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</si>
  <si>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</si>
  <si>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</si>
  <si>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</si>
  <si>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</si>
  <si>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</si>
  <si>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</si>
  <si>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</si>
  <si>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</si>
  <si>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</si>
  <si>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</si>
  <si>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</si>
  <si>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</si>
  <si>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</si>
  <si>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</si>
  <si>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</si>
  <si>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</si>
  <si>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</si>
  <si>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</si>
  <si>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</si>
  <si>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</si>
  <si>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</si>
  <si>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</si>
  <si>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</si>
  <si>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</si>
  <si>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</si>
  <si>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</si>
  <si>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</si>
  <si>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</si>
  <si>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</si>
  <si>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</si>
  <si>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</si>
  <si>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</si>
  <si>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</si>
  <si>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</si>
  <si>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</si>
  <si>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</si>
  <si>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</si>
  <si>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</si>
  <si>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</si>
  <si>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</si>
  <si>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</si>
  <si>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</si>
  <si>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</si>
  <si>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</si>
  <si>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</si>
  <si>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</si>
  <si>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</si>
  <si>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</si>
  <si>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</si>
  <si>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</si>
  <si>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</si>
  <si>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</si>
  <si>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</si>
  <si>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</si>
  <si>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</si>
  <si>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</si>
  <si>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</si>
  <si>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</si>
  <si>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</si>
  <si>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</si>
  <si>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</si>
  <si>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</si>
  <si>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</si>
  <si>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</si>
  <si>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</si>
  <si>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</si>
  <si>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</si>
  <si>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</si>
  <si>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</si>
  <si>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</si>
  <si>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</si>
  <si>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</si>
  <si>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</si>
  <si>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</si>
  <si>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</si>
  <si>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</si>
  <si>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</si>
  <si>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</si>
  <si>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</si>
  <si>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</si>
  <si>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</si>
  <si>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</si>
  <si>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</si>
  <si>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</si>
  <si>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</si>
  <si>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</si>
  <si>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</si>
  <si>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</si>
  <si>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</si>
  <si>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</si>
  <si>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</si>
  <si>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</si>
  <si>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</si>
  <si>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</si>
  <si>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</si>
  <si>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</si>
  <si>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</si>
  <si>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</si>
  <si>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</si>
  <si>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</si>
  <si>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</si>
  <si>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</si>
  <si>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</si>
  <si>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</si>
  <si>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</si>
  <si>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</si>
  <si>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</si>
  <si>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</si>
  <si>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</si>
  <si>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</si>
  <si>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</si>
  <si>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</si>
  <si>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</si>
  <si>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</si>
  <si>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</si>
  <si>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</si>
  <si>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</si>
  <si>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</si>
  <si>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</si>
  <si>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</si>
  <si>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</si>
  <si>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</si>
  <si>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</si>
  <si>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</si>
  <si>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</si>
  <si>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</si>
  <si>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</si>
  <si>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</si>
  <si>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</si>
  <si>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</si>
  <si>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</si>
  <si>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</si>
  <si>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</si>
  <si>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</si>
  <si>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</si>
  <si>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</si>
  <si>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</si>
  <si>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</si>
  <si>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</si>
  <si>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</si>
  <si>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</si>
  <si>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</si>
  <si>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</si>
  <si>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</si>
  <si>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</si>
  <si>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</si>
  <si>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</si>
  <si>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</si>
  <si>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</si>
  <si>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</si>
  <si>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</si>
  <si>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</si>
  <si>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</si>
  <si>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</si>
  <si>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</si>
  <si>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</si>
  <si>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</si>
  <si>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</si>
  <si>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</si>
  <si>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</si>
  <si>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</si>
  <si>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</si>
  <si>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</si>
  <si>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</si>
  <si>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</si>
  <si>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</si>
  <si>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</si>
  <si>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</si>
  <si>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</si>
  <si>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</si>
  <si>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</si>
  <si>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</si>
  <si>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</si>
  <si>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</si>
  <si>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</si>
  <si>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</si>
  <si>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</si>
  <si>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</si>
  <si>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</si>
  <si>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</si>
  <si>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</si>
  <si>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</si>
  <si>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</si>
  <si>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</si>
  <si>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</si>
  <si>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</si>
  <si>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</si>
  <si>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</si>
  <si>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</si>
  <si>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</si>
  <si>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</si>
  <si>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</si>
  <si>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</si>
  <si>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</si>
  <si>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</si>
  <si>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</si>
  <si>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</si>
  <si>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</si>
  <si>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</si>
  <si>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</si>
  <si>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</si>
  <si>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</si>
  <si>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</si>
  <si>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</si>
  <si>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</si>
  <si>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</si>
  <si>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</si>
  <si>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</si>
  <si>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</si>
  <si>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</si>
  <si>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</si>
  <si>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</si>
  <si>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</si>
  <si>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</si>
  <si>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</si>
  <si>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</si>
  <si>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</si>
  <si>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</si>
  <si>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</si>
  <si>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</si>
  <si>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</si>
  <si>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</si>
  <si>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</si>
  <si>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</si>
  <si>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</si>
  <si>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</si>
  <si>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</si>
  <si>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</si>
  <si>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</si>
  <si>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</si>
  <si>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</si>
  <si>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</si>
  <si>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</si>
  <si>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</si>
  <si>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</si>
  <si>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</si>
  <si>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</si>
  <si>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</si>
  <si>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</si>
  <si>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</si>
  <si>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</si>
  <si>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</si>
  <si>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</si>
  <si>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</si>
  <si>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</si>
  <si>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</si>
  <si>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</si>
  <si>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</si>
  <si>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</si>
  <si>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</si>
  <si>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</si>
  <si>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</si>
  <si>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</si>
  <si>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</si>
  <si>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</si>
  <si>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</si>
  <si>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</si>
  <si>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</si>
  <si>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</si>
  <si>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</si>
  <si>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</si>
  <si>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</si>
  <si>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</si>
  <si>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</si>
  <si>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</si>
  <si>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</si>
  <si>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</si>
  <si>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</si>
  <si>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</si>
  <si>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</si>
  <si>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</si>
  <si>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</si>
  <si>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</si>
  <si>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</si>
  <si>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</si>
  <si>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</si>
  <si>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</si>
  <si>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</si>
  <si>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</si>
  <si>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</si>
  <si>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</si>
  <si>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</si>
  <si>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</si>
  <si>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</si>
  <si>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</si>
  <si>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</si>
  <si>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</si>
  <si>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</si>
  <si>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</si>
  <si>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</si>
  <si>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</si>
  <si>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</si>
  <si>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</si>
  <si>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</si>
  <si>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</si>
  <si>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</si>
  <si>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</si>
  <si>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</si>
  <si>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</si>
  <si>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</si>
  <si>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</si>
  <si>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</si>
  <si>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</si>
  <si>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</si>
  <si>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</si>
  <si>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</si>
  <si>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</si>
  <si>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</si>
  <si>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</si>
  <si>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</si>
  <si>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</si>
  <si>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</si>
  <si>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</si>
  <si>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</si>
  <si>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</si>
  <si>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</si>
  <si>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</si>
  <si>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</si>
  <si>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</si>
  <si>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</si>
  <si>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</si>
  <si>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</si>
  <si>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</si>
  <si>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</si>
  <si>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</si>
  <si>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</si>
  <si>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</si>
  <si>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</si>
  <si>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</si>
  <si>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</si>
  <si>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</si>
  <si>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</si>
  <si>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</si>
  <si>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</si>
  <si>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</si>
  <si>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</si>
  <si>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</si>
  <si>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</si>
  <si>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</si>
  <si>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</si>
  <si>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</si>
  <si>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</si>
  <si>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</si>
  <si>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</si>
  <si>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</si>
  <si>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</si>
  <si>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</si>
  <si>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</si>
  <si>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</si>
  <si>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</si>
  <si>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</si>
  <si>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</si>
  <si>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</si>
  <si>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</si>
  <si>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</si>
  <si>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</si>
  <si>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</si>
  <si>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</si>
  <si>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</si>
  <si>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</si>
  <si>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</si>
  <si>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</si>
  <si>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</si>
  <si>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</si>
  <si>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</si>
  <si>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</si>
  <si>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</si>
  <si>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</si>
  <si>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</si>
  <si>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</si>
  <si>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</si>
  <si>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</si>
  <si>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</si>
  <si>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</si>
  <si>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</si>
  <si>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</si>
  <si>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</si>
  <si>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</si>
  <si>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</si>
  <si>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</si>
  <si>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</si>
  <si>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</si>
  <si>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</si>
  <si>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</si>
  <si>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</si>
  <si>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</si>
  <si>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</si>
  <si>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</si>
  <si>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</si>
  <si>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</si>
  <si>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</si>
  <si>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</si>
  <si>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</si>
  <si>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</si>
  <si>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</si>
  <si>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</si>
  <si>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</si>
  <si>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</si>
  <si>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</si>
  <si>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</si>
  <si>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</si>
  <si>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</si>
  <si>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</si>
  <si>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</si>
  <si>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</si>
  <si>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</si>
  <si>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</si>
  <si>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</si>
  <si>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</si>
  <si>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</si>
  <si>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</si>
  <si>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</si>
  <si>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</si>
  <si>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</si>
  <si>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</si>
  <si>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</si>
  <si>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</si>
  <si>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</si>
  <si>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</si>
  <si>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</si>
  <si>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</si>
  <si>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</si>
  <si>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</si>
  <si>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</si>
  <si>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</si>
  <si>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</si>
  <si>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</si>
  <si>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</si>
  <si>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</si>
  <si>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</si>
  <si>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</si>
  <si>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</si>
  <si>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</si>
  <si>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</si>
  <si>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</si>
  <si>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</si>
  <si>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</si>
  <si>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</si>
  <si>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</si>
  <si>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</si>
  <si>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</si>
  <si>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</si>
  <si>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</si>
  <si>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</si>
  <si>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</si>
  <si>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</si>
  <si>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</si>
  <si>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</si>
  <si>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</si>
  <si>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</si>
  <si>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</si>
  <si>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</si>
  <si>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</si>
  <si>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</si>
  <si>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</si>
  <si>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</si>
  <si>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</si>
  <si>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</si>
  <si>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</si>
  <si>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</si>
  <si>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</si>
  <si>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</si>
  <si>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</si>
  <si>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</si>
  <si>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</si>
  <si>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</si>
  <si>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</si>
  <si>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</si>
  <si>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</si>
  <si>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</si>
  <si>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</si>
  <si>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</si>
  <si>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</si>
  <si>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</si>
  <si>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</si>
  <si>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</si>
  <si>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</si>
  <si>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</si>
  <si>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</si>
  <si>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</si>
  <si>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</si>
  <si>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</si>
  <si>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</si>
  <si>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</si>
  <si>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</si>
  <si>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</si>
  <si>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</si>
  <si>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</si>
  <si>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</si>
  <si>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</si>
  <si>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</si>
  <si>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</si>
  <si>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</si>
  <si>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</si>
  <si>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</si>
  <si>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</si>
  <si>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</si>
  <si>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</si>
  <si>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</si>
  <si>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</si>
  <si>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</si>
  <si>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</si>
  <si>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</si>
  <si>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</si>
  <si>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</si>
  <si>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</si>
  <si>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</si>
  <si>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</si>
  <si>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</si>
  <si>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</si>
  <si>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</si>
  <si>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</si>
  <si>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</si>
  <si>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</si>
  <si>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</si>
  <si>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</si>
  <si>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</si>
  <si>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</si>
  <si>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</si>
  <si>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</si>
  <si>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</si>
  <si>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</si>
  <si>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</si>
  <si>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</si>
  <si>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</si>
  <si>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</si>
  <si>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</si>
  <si>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</si>
  <si>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</si>
  <si>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</si>
  <si>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</si>
  <si>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</si>
  <si>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</si>
  <si>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</si>
  <si>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</si>
  <si>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</si>
  <si>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</si>
  <si>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</si>
  <si>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</si>
  <si>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</si>
  <si>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</si>
  <si>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</si>
  <si>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</si>
  <si>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</si>
  <si>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</si>
  <si>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</si>
  <si>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</si>
  <si>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</si>
  <si>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</si>
  <si>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</si>
  <si>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</si>
  <si>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</si>
  <si>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</si>
  <si>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</si>
  <si>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</si>
  <si>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</si>
  <si>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</si>
  <si>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</si>
  <si>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</si>
  <si>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</si>
  <si>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</si>
  <si>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</si>
  <si>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</si>
  <si>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</si>
  <si>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</si>
  <si>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</si>
  <si>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</si>
  <si>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</si>
  <si>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</si>
  <si>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</si>
  <si>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</si>
  <si>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</si>
  <si>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</si>
  <si>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</si>
  <si>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</si>
  <si>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</si>
  <si>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</si>
  <si>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</si>
  <si>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</si>
  <si>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</si>
  <si>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</si>
  <si>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</si>
  <si>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</si>
  <si>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</si>
  <si>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</si>
  <si>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</si>
  <si>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</si>
  <si>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</si>
  <si>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</si>
  <si>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</si>
  <si>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</si>
  <si>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</si>
  <si>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</si>
  <si>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</si>
  <si>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</si>
  <si>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</si>
  <si>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</si>
  <si>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</si>
  <si>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</si>
  <si>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</si>
  <si>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</si>
  <si>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</si>
  <si>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</si>
  <si>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</si>
  <si>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</si>
  <si>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</si>
  <si>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</si>
  <si>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</si>
  <si>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</si>
  <si>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</si>
  <si>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</si>
  <si>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</si>
  <si>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</si>
  <si>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</si>
  <si>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</si>
  <si>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</si>
  <si>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</si>
  <si>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</si>
  <si>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</si>
  <si>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</si>
  <si>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</si>
  <si>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</si>
  <si>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</si>
  <si>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</si>
  <si>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</si>
  <si>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</si>
  <si>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</si>
  <si>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</si>
  <si>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</si>
  <si>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</si>
  <si>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</si>
  <si>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</si>
  <si>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</si>
  <si>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</si>
  <si>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</si>
  <si>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</si>
  <si>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</si>
  <si>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</si>
  <si>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</si>
  <si>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</si>
  <si>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</si>
  <si>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</si>
  <si>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</si>
  <si>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</si>
  <si>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</si>
  <si>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</si>
  <si>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</si>
  <si>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</si>
  <si>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</si>
  <si>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</si>
  <si>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</si>
  <si>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</si>
  <si>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</si>
  <si>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</si>
  <si>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</si>
  <si>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</si>
  <si>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</si>
  <si>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</si>
  <si>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</si>
  <si>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</si>
  <si>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</si>
  <si>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</si>
  <si>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</si>
  <si>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</si>
  <si>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</si>
  <si>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</si>
  <si>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</si>
  <si>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</si>
  <si>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</si>
  <si>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</si>
  <si>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</si>
  <si>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</si>
  <si>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</si>
  <si>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</si>
  <si>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</si>
  <si>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</si>
  <si>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</si>
  <si>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</si>
  <si>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</si>
  <si>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</si>
  <si>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</si>
  <si>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</si>
  <si>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</si>
  <si>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</si>
  <si>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</si>
  <si>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</si>
  <si>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</si>
  <si>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</si>
  <si>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</si>
  <si>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</si>
  <si>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</si>
  <si>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</si>
  <si>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</si>
  <si>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</si>
  <si>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</si>
  <si>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</si>
  <si>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</si>
  <si>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</si>
  <si>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</si>
  <si>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</si>
  <si>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</si>
  <si>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</si>
  <si>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</si>
  <si>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</si>
  <si>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</si>
  <si>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</si>
  <si>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</si>
  <si>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</si>
  <si>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</si>
  <si>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</si>
  <si>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</si>
  <si>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</si>
  <si>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</si>
  <si>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</si>
  <si>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</si>
  <si>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</si>
  <si>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</si>
  <si>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</si>
  <si>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</si>
  <si>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</si>
  <si>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</si>
  <si>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</si>
  <si>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</si>
  <si>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</si>
  <si>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</si>
  <si>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</si>
  <si>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</si>
  <si>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</si>
  <si>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</si>
  <si>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</si>
  <si>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</si>
  <si>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</si>
  <si>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</si>
  <si>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</si>
  <si>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</si>
  <si>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</si>
  <si>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</si>
  <si>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</si>
  <si>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</si>
  <si>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</si>
  <si>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</si>
  <si>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</si>
  <si>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</si>
  <si>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</si>
  <si>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</si>
  <si>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</si>
  <si>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</si>
  <si>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</si>
  <si>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</si>
  <si>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</si>
  <si>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</si>
  <si>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</si>
  <si>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</si>
  <si>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</si>
  <si>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</si>
  <si>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</si>
  <si>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</si>
  <si>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</si>
  <si>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</si>
  <si>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</si>
  <si>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</si>
  <si>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</si>
  <si>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</si>
  <si>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</si>
  <si>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</si>
  <si>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</si>
  <si>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</si>
  <si>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</si>
  <si>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</si>
  <si>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</si>
  <si>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</si>
  <si>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</si>
  <si>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</si>
  <si>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</si>
  <si>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</si>
  <si>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</si>
  <si>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</si>
  <si>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</si>
  <si>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</si>
  <si>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</si>
  <si>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</si>
  <si>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</si>
  <si>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</si>
  <si>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</si>
  <si>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</si>
  <si>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</si>
  <si>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</si>
  <si>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</si>
  <si>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</si>
  <si>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</si>
  <si>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</si>
  <si>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</si>
  <si>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</si>
  <si>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</si>
  <si>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</si>
  <si>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</si>
  <si>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</si>
  <si>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</si>
  <si>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</si>
  <si>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</si>
  <si>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</si>
  <si>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</si>
  <si>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</si>
  <si>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</si>
  <si>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</si>
  <si>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</si>
  <si>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</si>
  <si>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</si>
  <si>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</si>
  <si>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</si>
  <si>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</si>
  <si>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</si>
  <si>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</si>
  <si>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</si>
  <si>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</si>
  <si>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</si>
  <si>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</si>
  <si>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</si>
  <si>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</si>
  <si>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</si>
  <si>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</si>
  <si>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</si>
  <si>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</si>
  <si>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</si>
  <si>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</si>
  <si>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</si>
  <si>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</si>
  <si>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</si>
  <si>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</si>
  <si>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</si>
  <si>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</si>
  <si>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</si>
  <si>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</si>
  <si>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</si>
  <si>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</si>
  <si>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</si>
  <si>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</si>
  <si>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</si>
  <si>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</si>
  <si>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</si>
  <si>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</si>
  <si>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</si>
  <si>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</si>
  <si>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</si>
  <si>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</si>
  <si>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</si>
  <si>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</si>
  <si>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</si>
  <si>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</si>
  <si>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</si>
  <si>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</si>
  <si>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</si>
  <si>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</si>
  <si>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</si>
  <si>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</si>
  <si>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</si>
  <si>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</si>
  <si>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</si>
  <si>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</si>
  <si>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</si>
  <si>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</si>
  <si>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</si>
  <si>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</si>
  <si>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</si>
  <si>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</si>
  <si>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</si>
  <si>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</si>
  <si>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</si>
  <si>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</si>
  <si>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</si>
  <si>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</si>
  <si>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</si>
  <si>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</si>
  <si>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</si>
  <si>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</si>
  <si>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</si>
  <si>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</si>
  <si>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</si>
  <si>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</si>
  <si>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</si>
  <si>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</si>
  <si>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</si>
  <si>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</si>
  <si>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</si>
  <si>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</si>
  <si>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</si>
  <si>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</si>
  <si>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</si>
  <si>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</si>
  <si>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</si>
  <si>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</si>
  <si>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</si>
  <si>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</si>
  <si>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</si>
  <si>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</si>
  <si>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</si>
  <si>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</si>
  <si>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</si>
  <si>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</si>
  <si>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</si>
  <si>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</si>
  <si>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</si>
  <si>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</si>
  <si>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</si>
  <si>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</si>
  <si>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</si>
  <si>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</si>
  <si>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</si>
  <si>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</si>
  <si>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</si>
  <si>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</si>
  <si>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</si>
  <si>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</si>
  <si>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</si>
  <si>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</si>
  <si>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</si>
  <si>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</si>
  <si>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</si>
  <si>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</si>
  <si>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</si>
  <si>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</si>
  <si>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</si>
  <si>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</si>
  <si>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</si>
  <si>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</si>
  <si>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</si>
  <si>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</si>
  <si>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</si>
  <si>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</si>
  <si>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</si>
  <si>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</si>
  <si>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</si>
  <si>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</si>
  <si>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</si>
  <si>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</si>
  <si>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</si>
  <si>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</si>
  <si>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</si>
  <si>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</si>
  <si>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</si>
  <si>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</si>
  <si>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</si>
  <si>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</si>
  <si>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</si>
  <si>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</si>
  <si>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</si>
  <si>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</si>
  <si>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</si>
  <si>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</si>
  <si>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</si>
  <si>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</si>
  <si>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</si>
  <si>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</si>
  <si>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</si>
  <si>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</si>
  <si>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</si>
  <si>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</si>
  <si>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</si>
  <si>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</si>
  <si>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</si>
  <si>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</si>
  <si>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</si>
  <si>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</si>
  <si>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</si>
  <si>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</si>
  <si>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</si>
  <si>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</si>
  <si>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</si>
  <si>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</si>
  <si>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</si>
  <si>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</si>
  <si>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</si>
  <si>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</si>
  <si>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</si>
  <si>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</si>
  <si>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</si>
  <si>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</si>
  <si>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</si>
  <si>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</si>
  <si>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</si>
  <si>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</si>
  <si>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</si>
  <si>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</si>
  <si>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</si>
  <si>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</si>
  <si>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</si>
  <si>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</si>
  <si>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</si>
  <si>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</si>
  <si>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</si>
  <si>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</si>
  <si>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</si>
  <si>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</si>
  <si>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</si>
  <si>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</si>
  <si>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</si>
  <si>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</si>
  <si>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</si>
  <si>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</si>
  <si>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</si>
  <si>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</si>
  <si>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</si>
  <si>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</si>
  <si>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</si>
  <si>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</si>
  <si>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</si>
  <si>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</si>
  <si>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</si>
  <si>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</si>
  <si>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</si>
  <si>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</si>
  <si>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</si>
  <si>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</si>
  <si>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</si>
  <si>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</si>
  <si>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</si>
  <si>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</si>
  <si>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</si>
  <si>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</si>
  <si>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</si>
  <si>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</si>
  <si>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</si>
  <si>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</si>
  <si>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</si>
  <si>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</si>
  <si>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</si>
  <si>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</si>
  <si>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</si>
  <si>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</si>
  <si>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</si>
  <si>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</si>
  <si>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</si>
  <si>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</si>
  <si>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</si>
  <si>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</si>
  <si>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</si>
  <si>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</si>
  <si>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</si>
  <si>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</si>
  <si>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</si>
  <si>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</si>
  <si>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</si>
  <si>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</si>
  <si>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</si>
  <si>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</si>
  <si>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</si>
  <si>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</si>
  <si>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</si>
  <si>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</si>
  <si>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</si>
  <si>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</si>
  <si>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</si>
  <si>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</si>
  <si>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</si>
  <si>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</si>
  <si>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</si>
  <si>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</si>
  <si>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</si>
  <si>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</si>
  <si>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</si>
  <si>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</si>
  <si>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</si>
  <si>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</si>
  <si>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</si>
  <si>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</si>
  <si>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</si>
  <si>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</si>
  <si>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</si>
  <si>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</si>
  <si>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</si>
  <si>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</si>
  <si>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</si>
  <si>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</si>
  <si>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</si>
  <si>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</si>
  <si>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</si>
  <si>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</si>
  <si>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</si>
  <si>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</si>
  <si>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</si>
  <si>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</si>
  <si>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</si>
  <si>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</si>
  <si>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</si>
  <si>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</si>
  <si>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</si>
  <si>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</si>
  <si>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</si>
  <si>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</si>
  <si>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</si>
  <si>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</si>
  <si>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</si>
  <si>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</si>
  <si>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</si>
  <si>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</si>
  <si>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</si>
  <si>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</si>
  <si>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</si>
  <si>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</si>
  <si>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</si>
  <si>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</si>
  <si>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</si>
  <si>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</si>
  <si>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</si>
  <si>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</si>
  <si>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</si>
  <si>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</si>
  <si>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</si>
  <si>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</si>
  <si>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</si>
  <si>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</si>
  <si>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</si>
  <si>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</si>
  <si>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</si>
  <si>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</si>
  <si>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</si>
  <si>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</si>
  <si>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</si>
  <si>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</si>
  <si>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</si>
  <si>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</si>
  <si>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</si>
  <si>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</si>
  <si>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</si>
  <si>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</si>
  <si>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</si>
  <si>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</si>
  <si>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</si>
  <si>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</si>
  <si>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</si>
  <si>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</si>
  <si>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</si>
  <si>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</si>
  <si>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</si>
  <si>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</si>
  <si>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</si>
  <si>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</si>
  <si>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</si>
  <si>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</si>
  <si>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</si>
  <si>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</si>
  <si>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</si>
  <si>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</si>
  <si>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</si>
  <si>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</si>
  <si>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</si>
  <si>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</si>
  <si>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</si>
  <si>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</si>
  <si>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</si>
  <si>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</si>
  <si>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</si>
  <si>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</si>
  <si>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</si>
  <si>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</si>
  <si>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</si>
  <si>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</si>
  <si>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</si>
  <si>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</si>
  <si>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</si>
  <si>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</si>
  <si>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</si>
  <si>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</si>
  <si>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</si>
  <si>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</si>
  <si>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</si>
  <si>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</si>
  <si>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</si>
  <si>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</si>
  <si>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</si>
  <si>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</si>
  <si>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</si>
  <si>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</si>
  <si>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</si>
  <si>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</si>
  <si>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</si>
  <si>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</si>
  <si>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</si>
  <si>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</si>
  <si>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</si>
  <si>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</si>
  <si>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</si>
  <si>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</si>
  <si>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</si>
  <si>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</si>
  <si>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</si>
  <si>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</si>
  <si>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</si>
  <si>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</si>
  <si>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</si>
  <si>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</si>
  <si>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</si>
  <si>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</si>
  <si>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</si>
  <si>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</si>
  <si>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</si>
  <si>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</si>
  <si>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</si>
  <si>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</si>
  <si>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</si>
  <si>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</si>
  <si>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</si>
  <si>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</si>
  <si>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</si>
  <si>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</si>
  <si>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</si>
  <si>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</si>
  <si>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</si>
  <si>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</si>
  <si>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</si>
  <si>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</si>
  <si>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</si>
  <si>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</si>
  <si>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</si>
  <si>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</si>
  <si>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</si>
  <si>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</si>
  <si>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</si>
  <si>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</si>
  <si>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</si>
  <si>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</si>
  <si>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</si>
  <si>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</si>
  <si>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</si>
  <si>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</si>
  <si>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</si>
  <si>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</si>
  <si>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</si>
  <si>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</si>
  <si>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</si>
  <si>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</si>
  <si>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</si>
  <si>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</si>
  <si>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</si>
  <si>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</si>
  <si>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</si>
  <si>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</si>
  <si>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</si>
  <si>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</si>
  <si>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</si>
  <si>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</si>
  <si>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</si>
  <si>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</si>
  <si>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</si>
  <si>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</si>
  <si>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</si>
  <si>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</si>
  <si>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</si>
  <si>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</si>
  <si>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</si>
  <si>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</si>
  <si>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</si>
  <si>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</si>
  <si>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</si>
  <si>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</si>
  <si>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</si>
  <si>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</si>
  <si>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</si>
  <si>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</si>
  <si>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</si>
  <si>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</si>
  <si>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</si>
  <si>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</si>
  <si>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</si>
  <si>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</si>
  <si>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</si>
  <si>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</si>
  <si>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</si>
  <si>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</si>
  <si>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</si>
  <si>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</si>
  <si>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</si>
  <si>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</si>
  <si>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</si>
  <si>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</si>
  <si>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</si>
  <si>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</si>
  <si>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</si>
  <si>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</si>
  <si>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</si>
  <si>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</si>
  <si>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</si>
  <si>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</si>
  <si>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</si>
  <si>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</si>
  <si>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</si>
  <si>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</si>
  <si>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</si>
  <si>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</si>
  <si>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</si>
  <si>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</si>
  <si>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</si>
  <si>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</si>
  <si>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</si>
  <si>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</si>
  <si>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</si>
  <si>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</si>
  <si>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</si>
  <si>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</si>
  <si>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</si>
  <si>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</si>
  <si>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</si>
  <si>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</si>
  <si>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</si>
  <si>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</si>
  <si>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</si>
  <si>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</si>
  <si>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</si>
  <si>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</si>
  <si>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</si>
  <si>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</si>
  <si>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</si>
  <si>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</si>
  <si>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</si>
  <si>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</si>
  <si>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</si>
  <si>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</si>
  <si>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</si>
  <si>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</si>
  <si>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</si>
  <si>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</si>
  <si>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</si>
  <si>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</si>
  <si>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</si>
  <si>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</si>
  <si>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</si>
  <si>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</si>
  <si>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</si>
  <si>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</si>
  <si>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</si>
  <si>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</si>
  <si>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</si>
  <si>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</si>
  <si>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</si>
  <si>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</si>
  <si>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</si>
  <si>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</si>
  <si>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</si>
  <si>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</si>
  <si>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</si>
  <si>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</si>
  <si>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</si>
  <si>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</si>
  <si>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</si>
  <si>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</si>
  <si>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</si>
  <si>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</si>
  <si>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</si>
  <si>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</si>
  <si>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</si>
  <si>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</si>
  <si>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</si>
  <si>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</si>
  <si>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</si>
  <si>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</si>
  <si>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</si>
  <si>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</si>
  <si>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</si>
  <si>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</si>
  <si>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</si>
  <si>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</si>
  <si>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</si>
  <si>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</si>
  <si>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</si>
  <si>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</si>
  <si>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</si>
  <si>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</si>
  <si>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</si>
  <si>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</si>
  <si>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</si>
  <si>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</si>
  <si>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</si>
  <si>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</si>
  <si>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</si>
  <si>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</si>
  <si>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</si>
  <si>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</si>
  <si>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</si>
  <si>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</si>
  <si>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</si>
  <si>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</si>
  <si>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</si>
  <si>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</si>
  <si>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</si>
  <si>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</si>
  <si>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</si>
  <si>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</si>
  <si>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</si>
  <si>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</si>
  <si>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</si>
  <si>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</si>
  <si>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</si>
  <si>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</si>
  <si>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</si>
  <si>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</si>
  <si>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</si>
  <si>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</si>
  <si>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</si>
  <si>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</si>
  <si>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</si>
  <si>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</si>
  <si>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</si>
  <si>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</si>
  <si>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</si>
  <si>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</si>
  <si>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</si>
  <si>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</si>
  <si>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</si>
  <si>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</si>
  <si>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</si>
  <si>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</si>
  <si>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</si>
  <si>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</si>
  <si>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</si>
  <si>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</si>
  <si>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</si>
  <si>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</si>
  <si>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</si>
  <si>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</si>
  <si>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</si>
  <si>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</si>
  <si>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</si>
  <si>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</si>
  <si>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</si>
  <si>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</si>
  <si>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</si>
  <si>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</si>
  <si>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</si>
  <si>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</si>
  <si>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</si>
  <si>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</si>
  <si>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</si>
  <si>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</si>
  <si>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</si>
  <si>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</si>
  <si>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</si>
  <si>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</si>
  <si>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</si>
  <si>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</si>
  <si>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</si>
  <si>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</si>
  <si>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</si>
  <si>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</si>
  <si>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</si>
  <si>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</si>
  <si>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</si>
  <si>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</si>
  <si>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</si>
  <si>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</si>
  <si>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</si>
  <si>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</si>
  <si>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</si>
  <si>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</si>
  <si>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</si>
  <si>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</si>
  <si>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</si>
  <si>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</si>
  <si>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</si>
  <si>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</si>
  <si>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</si>
  <si>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</si>
  <si>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</si>
  <si>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</si>
  <si>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</si>
  <si>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</si>
  <si>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</si>
  <si>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</si>
  <si>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</si>
  <si>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</si>
  <si>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</si>
  <si>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</si>
  <si>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</si>
  <si>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</si>
  <si>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</si>
  <si>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</si>
  <si>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</si>
  <si>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</si>
  <si>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</si>
  <si>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</si>
  <si>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</si>
  <si>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</si>
  <si>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</si>
  <si>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</si>
  <si>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</si>
  <si>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</si>
  <si>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</si>
  <si>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</si>
  <si>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</si>
  <si>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</si>
  <si>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</si>
  <si>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</si>
  <si>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</si>
  <si>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</si>
  <si>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</si>
  <si>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</si>
  <si>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</si>
  <si>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</si>
  <si>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</si>
  <si>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</si>
  <si>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</si>
  <si>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</si>
  <si>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</si>
  <si>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</si>
  <si>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</si>
  <si>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</si>
  <si>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</si>
  <si>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</si>
  <si>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</si>
  <si>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</si>
  <si>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</si>
  <si>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</si>
  <si>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</si>
  <si>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</si>
  <si>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</si>
  <si>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</si>
  <si>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</si>
  <si>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</si>
  <si>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</si>
  <si>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</si>
  <si>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</si>
  <si>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</si>
  <si>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</si>
  <si>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</si>
  <si>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</si>
  <si>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</si>
  <si>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</si>
  <si>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</si>
  <si>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</si>
  <si>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</si>
  <si>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</si>
  <si>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</si>
  <si>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</si>
  <si>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</si>
  <si>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</si>
  <si>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</si>
  <si>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</si>
  <si>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</si>
  <si>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</si>
  <si>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</si>
  <si>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</si>
  <si>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</si>
  <si>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</si>
  <si>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</si>
  <si>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</si>
  <si>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</si>
  <si>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</si>
  <si>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</si>
  <si>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</si>
  <si>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</si>
  <si>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</si>
  <si>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</si>
  <si>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</si>
  <si>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</si>
  <si>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</si>
  <si>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</si>
  <si>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</si>
  <si>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</si>
  <si>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</si>
  <si>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</si>
  <si>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</si>
  <si>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</si>
  <si>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</si>
  <si>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</si>
  <si>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</si>
  <si>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</si>
  <si>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</si>
  <si>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</si>
  <si>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</si>
  <si>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</si>
  <si>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</si>
  <si>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</si>
  <si>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</si>
  <si>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</si>
  <si>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</si>
  <si>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</si>
  <si>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</si>
  <si>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</si>
  <si>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</si>
  <si>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</si>
  <si>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</si>
  <si>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</si>
  <si>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</si>
  <si>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</si>
  <si>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</si>
  <si>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</si>
  <si>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</si>
  <si>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</si>
  <si>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</si>
  <si>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</si>
  <si>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</si>
  <si>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</si>
  <si>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</si>
  <si>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</si>
  <si>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</si>
  <si>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</si>
  <si>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</si>
  <si>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</si>
  <si>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</si>
  <si>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</si>
  <si>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</si>
  <si>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</si>
  <si>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</si>
  <si>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</si>
  <si>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</si>
  <si>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</si>
  <si>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</si>
  <si>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</si>
  <si>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</si>
  <si>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</si>
  <si>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</si>
  <si>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</si>
  <si>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</si>
  <si>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</si>
  <si>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</si>
  <si>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</si>
  <si>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</si>
  <si>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</si>
  <si>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</si>
  <si>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</si>
  <si>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</si>
  <si>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</si>
  <si>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</si>
  <si>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</si>
  <si>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</si>
  <si>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</si>
  <si>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</si>
  <si>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</si>
  <si>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</si>
  <si>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</si>
  <si>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</si>
  <si>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</si>
  <si>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</si>
  <si>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</si>
  <si>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</si>
  <si>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</si>
  <si>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</si>
  <si>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</si>
  <si>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</si>
  <si>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</si>
  <si>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</si>
  <si>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</si>
  <si>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</si>
  <si>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</si>
  <si>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</si>
  <si>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</si>
  <si>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</si>
  <si>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</si>
  <si>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</si>
  <si>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</si>
  <si>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</si>
  <si>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</si>
  <si>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</si>
  <si>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</si>
  <si>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</si>
  <si>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</si>
  <si>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</si>
  <si>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</si>
  <si>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</si>
  <si>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</si>
  <si>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</si>
  <si>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</si>
  <si>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</si>
  <si>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</si>
  <si>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</si>
  <si>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</si>
  <si>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</si>
  <si>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</si>
  <si>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</si>
  <si>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</si>
  <si>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</si>
  <si>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</si>
  <si>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</si>
  <si>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</si>
  <si>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</si>
  <si>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</si>
  <si>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</si>
  <si>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</si>
  <si>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</si>
  <si>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</si>
  <si>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</si>
  <si>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</si>
  <si>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</si>
  <si>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</si>
  <si>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</si>
  <si>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</si>
  <si>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</si>
  <si>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</si>
  <si>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</si>
  <si>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</si>
  <si>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</si>
  <si>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</si>
  <si>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</si>
  <si>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</si>
  <si>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</si>
  <si>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</si>
  <si>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</si>
  <si>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</si>
  <si>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</si>
  <si>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</si>
  <si>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</si>
  <si>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</si>
  <si>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</si>
  <si>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</si>
  <si>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</si>
  <si>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</si>
  <si>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</si>
  <si>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</si>
  <si>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</si>
  <si>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</si>
  <si>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</si>
  <si>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</si>
  <si>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</si>
  <si>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</si>
  <si>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</si>
  <si>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</si>
  <si>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</si>
  <si>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</si>
  <si>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</si>
  <si>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</si>
  <si>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</si>
  <si>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</si>
  <si>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</si>
  <si>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</si>
  <si>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</si>
  <si>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</si>
  <si>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</si>
  <si>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</si>
  <si>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</si>
  <si>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</si>
  <si>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</si>
  <si>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</si>
  <si>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</si>
  <si>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</si>
  <si>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</si>
  <si>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</si>
  <si>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</si>
  <si>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</si>
  <si>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</si>
  <si>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</si>
  <si>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</si>
  <si>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</si>
  <si>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</si>
  <si>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</si>
  <si>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</si>
  <si>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</si>
  <si>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</si>
  <si>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</si>
  <si>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</si>
  <si>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</si>
  <si>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</si>
  <si>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</si>
  <si>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</si>
  <si>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</si>
  <si>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</si>
  <si>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</si>
  <si>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</si>
  <si>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</si>
  <si>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</si>
  <si>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</si>
  <si>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</si>
  <si>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</si>
  <si>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</si>
  <si>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</si>
  <si>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</si>
  <si>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</si>
  <si>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</si>
  <si>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</si>
  <si>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</si>
  <si>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</si>
  <si>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</si>
  <si>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</si>
  <si>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</si>
  <si>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</si>
  <si>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</si>
  <si>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</si>
  <si>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</si>
  <si>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</si>
  <si>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</si>
  <si>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</si>
  <si>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</si>
  <si>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</si>
  <si>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</si>
  <si>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</si>
  <si>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</si>
  <si>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</si>
  <si>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</si>
  <si>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</si>
  <si>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</si>
  <si>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</si>
  <si>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</si>
  <si>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</si>
  <si>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</si>
  <si>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</si>
  <si>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</si>
  <si>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</si>
  <si>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</si>
  <si>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</si>
  <si>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</si>
  <si>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</si>
  <si>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</si>
  <si>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</si>
  <si>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</si>
  <si>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</si>
  <si>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</si>
  <si>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</si>
  <si>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</si>
  <si>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</si>
  <si>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</si>
  <si>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</si>
  <si>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</si>
  <si>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</si>
  <si>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</si>
  <si>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</si>
  <si>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</si>
  <si>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</si>
  <si>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</si>
  <si>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</si>
  <si>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</si>
  <si>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</si>
  <si>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</si>
  <si>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</si>
  <si>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</si>
  <si>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</si>
  <si>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</si>
  <si>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</si>
  <si>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</si>
  <si>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</si>
  <si>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</si>
  <si>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</si>
  <si>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</si>
  <si>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</si>
  <si>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</si>
  <si>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</si>
  <si>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</si>
  <si>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</si>
  <si>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</si>
  <si>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</si>
  <si>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</si>
  <si>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</si>
  <si>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</si>
  <si>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</si>
  <si>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</si>
  <si>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</si>
  <si>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</si>
  <si>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</si>
  <si>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</si>
  <si>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</si>
  <si>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</si>
  <si>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</si>
  <si>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</si>
  <si>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</si>
  <si>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</si>
  <si>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</si>
  <si>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</si>
  <si>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</si>
  <si>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</si>
  <si>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</si>
  <si>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</si>
  <si>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</si>
  <si>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</si>
  <si>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</si>
  <si>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</si>
  <si>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</si>
  <si>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</si>
  <si>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</si>
  <si>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</si>
  <si>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</si>
  <si>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</si>
  <si>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</si>
  <si>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</si>
  <si>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</si>
  <si>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</si>
  <si>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</si>
  <si>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</si>
  <si>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</si>
  <si>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</si>
  <si>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</si>
  <si>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</si>
  <si>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</si>
  <si>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</si>
  <si>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</si>
  <si>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</si>
  <si>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</si>
  <si>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</si>
  <si>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</si>
  <si>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</si>
  <si>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</si>
  <si>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</si>
  <si>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</si>
  <si>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</si>
  <si>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</si>
  <si>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</si>
  <si>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</si>
  <si>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</si>
  <si>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</si>
  <si>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</si>
  <si>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</si>
  <si>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</si>
  <si>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</si>
  <si>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</si>
  <si>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</si>
  <si>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</si>
  <si>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</si>
  <si>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</si>
  <si>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</si>
  <si>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</si>
  <si>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</si>
  <si>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</si>
  <si>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</si>
  <si>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</si>
  <si>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</si>
  <si>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</si>
  <si>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</si>
  <si>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</si>
  <si>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</si>
  <si>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</si>
  <si>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</si>
  <si>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</si>
  <si>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</si>
  <si>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</si>
  <si>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</si>
  <si>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</si>
  <si>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</si>
  <si>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</si>
  <si>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</si>
  <si>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</si>
  <si>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</si>
  <si>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</si>
  <si>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</si>
  <si>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</si>
  <si>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</si>
  <si>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</si>
  <si>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</si>
  <si>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</si>
  <si>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</si>
  <si>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</si>
  <si>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</si>
  <si>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</si>
  <si>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</si>
  <si>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</si>
  <si>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</si>
  <si>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</si>
  <si>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</si>
  <si>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</si>
  <si>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</si>
  <si>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</si>
  <si>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</si>
  <si>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</si>
  <si>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</si>
  <si>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</si>
  <si>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</si>
  <si>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</si>
  <si>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</si>
  <si>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</si>
  <si>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</si>
  <si>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</si>
  <si>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</si>
  <si>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</si>
  <si>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</si>
  <si>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</si>
  <si>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</si>
  <si>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</si>
  <si>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</si>
  <si>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</si>
  <si>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</si>
  <si>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</si>
  <si>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</si>
  <si>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</si>
  <si>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</si>
  <si>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</si>
  <si>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</si>
  <si>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</si>
  <si>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</si>
  <si>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</si>
  <si>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</si>
  <si>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</si>
  <si>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</si>
  <si>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</si>
  <si>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</si>
  <si>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</si>
  <si>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</si>
  <si>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</si>
  <si>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</si>
  <si>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</si>
  <si>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</si>
  <si>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</si>
  <si>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</si>
  <si>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</si>
  <si>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</si>
  <si>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</si>
  <si>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</si>
  <si>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</si>
  <si>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</si>
  <si>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</si>
  <si>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</si>
  <si>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</si>
  <si>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</si>
  <si>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</si>
  <si>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</si>
  <si>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</si>
  <si>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</si>
  <si>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</si>
  <si>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</si>
  <si>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</si>
  <si>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</si>
  <si>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</si>
  <si>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</si>
  <si>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</si>
  <si>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</si>
  <si>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</si>
  <si>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</si>
  <si>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</si>
  <si>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</si>
  <si>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</si>
  <si>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</si>
  <si>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</si>
  <si>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</si>
  <si>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</si>
  <si>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</si>
  <si>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</si>
  <si>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</si>
  <si>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</si>
  <si>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</si>
  <si>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</si>
  <si>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</si>
  <si>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</si>
  <si>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</si>
  <si>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</si>
  <si>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</si>
  <si>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</si>
  <si>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</si>
  <si>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</si>
  <si>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</si>
  <si>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</si>
  <si>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</si>
  <si>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</si>
  <si>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</si>
  <si>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</si>
  <si>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</si>
  <si>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</si>
  <si>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</si>
  <si>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</si>
  <si>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</si>
  <si>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</si>
  <si>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</si>
  <si>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</si>
  <si>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</si>
  <si>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</si>
  <si>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</si>
  <si>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</si>
  <si>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</si>
  <si>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</si>
  <si>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</si>
  <si>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</si>
  <si>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</si>
  <si>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</si>
  <si>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</si>
  <si>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</si>
  <si>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</si>
  <si>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</si>
  <si>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</si>
  <si>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</si>
  <si>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</si>
  <si>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</si>
  <si>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</si>
  <si>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</si>
  <si>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</si>
  <si>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</si>
  <si>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</si>
  <si>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</si>
  <si>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</si>
  <si>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</si>
  <si>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</si>
  <si>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</si>
  <si>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</si>
  <si>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</si>
  <si>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</si>
  <si>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</si>
  <si>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</si>
  <si>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</si>
  <si>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</si>
  <si>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</si>
  <si>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</si>
  <si>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</si>
  <si>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</si>
  <si>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</si>
  <si>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</si>
  <si>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</si>
  <si>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</si>
  <si>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</si>
  <si>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</si>
  <si>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</si>
  <si>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</si>
  <si>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</si>
  <si>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</si>
  <si>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</si>
  <si>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</si>
  <si>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</si>
  <si>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</si>
  <si>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</si>
  <si>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</si>
  <si>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</si>
  <si>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</si>
  <si>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</si>
  <si>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</si>
  <si>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</si>
  <si>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</si>
  <si>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</si>
  <si>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</si>
  <si>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</si>
  <si>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</si>
  <si>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</si>
  <si>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</si>
  <si>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</si>
  <si>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</si>
  <si>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</si>
  <si>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</si>
  <si>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</si>
  <si>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</si>
  <si>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</si>
  <si>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</si>
  <si>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</si>
  <si>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</si>
  <si>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</si>
  <si>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</si>
  <si>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</si>
  <si>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</si>
  <si>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</si>
  <si>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</si>
  <si>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</si>
  <si>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</si>
  <si>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</si>
  <si>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</si>
  <si>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</si>
  <si>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</si>
  <si>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</si>
  <si>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</si>
  <si>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</si>
  <si>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</si>
  <si>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</si>
  <si>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</si>
  <si>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</si>
  <si>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</si>
  <si>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</si>
  <si>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</si>
  <si>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</si>
  <si>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</si>
  <si>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</si>
  <si>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</si>
  <si>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</si>
  <si>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</si>
  <si>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</si>
  <si>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</si>
  <si>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</si>
  <si>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</si>
  <si>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</si>
  <si>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</si>
  <si>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</si>
  <si>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</si>
  <si>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</si>
  <si>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</si>
  <si>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</si>
  <si>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</si>
  <si>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</si>
  <si>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</si>
  <si>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</si>
  <si>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</si>
  <si>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</si>
  <si>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</si>
  <si>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</si>
  <si>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</si>
  <si>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</si>
  <si>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</si>
  <si>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</si>
  <si>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</si>
  <si>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</si>
  <si>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</si>
  <si>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</si>
  <si>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</si>
  <si>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</si>
  <si>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</si>
  <si>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</si>
  <si>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</si>
  <si>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</si>
  <si>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</si>
  <si>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</si>
  <si>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</si>
  <si>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</si>
  <si>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</si>
  <si>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</si>
  <si>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</si>
  <si>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</si>
  <si>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</si>
  <si>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</si>
  <si>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</si>
  <si>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</si>
  <si>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</si>
  <si>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</si>
  <si>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</si>
  <si>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</si>
  <si>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</si>
  <si>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</si>
  <si>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</si>
  <si>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</si>
  <si>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</si>
  <si>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</si>
  <si>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</si>
  <si>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</si>
  <si>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</si>
  <si>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</si>
  <si>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</si>
  <si>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</si>
  <si>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</si>
  <si>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</si>
  <si>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</si>
  <si>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</si>
  <si>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</si>
  <si>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</si>
  <si>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</si>
  <si>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</si>
  <si>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</si>
  <si>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</si>
  <si>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</si>
  <si>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</si>
  <si>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</si>
  <si>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</si>
  <si>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</si>
  <si>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</si>
  <si>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</si>
  <si>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</si>
  <si>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</si>
  <si>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</si>
  <si>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</si>
  <si>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</si>
  <si>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</si>
  <si>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</si>
  <si>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</si>
  <si>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</si>
  <si>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</si>
  <si>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</si>
  <si>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</si>
  <si>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</si>
  <si>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</si>
  <si>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</si>
  <si>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</si>
  <si>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</si>
  <si>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</si>
  <si>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</si>
  <si>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</si>
  <si>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</si>
  <si>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</si>
  <si>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</si>
  <si>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</si>
  <si>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</si>
  <si>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</si>
  <si>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</si>
  <si>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</si>
  <si>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</si>
  <si>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</si>
  <si>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</si>
  <si>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</si>
  <si>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</si>
  <si>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</si>
  <si>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</si>
  <si>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</si>
  <si>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</si>
  <si>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</si>
  <si>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</si>
  <si>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</si>
  <si>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</si>
  <si>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</si>
  <si>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</si>
  <si>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</si>
  <si>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</si>
  <si>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</si>
  <si>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</si>
  <si>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</si>
  <si>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</si>
  <si>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</si>
  <si>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</si>
  <si>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</si>
  <si>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</si>
  <si>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</si>
  <si>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</si>
  <si>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</si>
  <si>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</si>
  <si>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</si>
  <si>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</si>
  <si>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</si>
  <si>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</si>
  <si>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</si>
  <si>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</si>
  <si>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</si>
  <si>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</si>
  <si>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</si>
  <si>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</si>
  <si>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</si>
  <si>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</si>
  <si>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</si>
  <si>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</si>
  <si>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</si>
  <si>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</si>
  <si>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</si>
  <si>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</si>
  <si>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</si>
  <si>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</si>
  <si>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</si>
  <si>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</si>
  <si>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</si>
  <si>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</si>
  <si>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</si>
  <si>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</si>
  <si>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</si>
  <si>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</si>
  <si>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</si>
  <si>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</si>
  <si>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</si>
  <si>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</si>
  <si>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</si>
  <si>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</si>
  <si>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</si>
  <si>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</si>
  <si>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</si>
  <si>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</si>
  <si>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</si>
  <si>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</si>
  <si>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</si>
  <si>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</si>
  <si>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</si>
  <si>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</si>
  <si>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</si>
  <si>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</si>
  <si>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</si>
  <si>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</si>
  <si>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</si>
  <si>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</si>
  <si>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</si>
  <si>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</si>
  <si>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</si>
  <si>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</si>
  <si>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</si>
  <si>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</si>
  <si>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</si>
  <si>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</si>
  <si>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</si>
  <si>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</si>
  <si>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</si>
  <si>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</si>
  <si>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</si>
  <si>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</si>
  <si>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</si>
  <si>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</si>
  <si>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</si>
  <si>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</si>
  <si>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</si>
  <si>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</si>
  <si>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</si>
  <si>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</si>
  <si>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</si>
  <si>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</si>
  <si>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</si>
  <si>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</si>
  <si>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</si>
  <si>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</si>
  <si>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</si>
  <si>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</si>
  <si>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</si>
  <si>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</si>
  <si>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</si>
  <si>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</si>
  <si>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</si>
  <si>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</si>
  <si>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</si>
  <si>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</si>
  <si>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</si>
  <si>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</si>
  <si>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</si>
  <si>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</si>
  <si>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</si>
  <si>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</si>
  <si>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</si>
  <si>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</si>
  <si>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</si>
  <si>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</si>
  <si>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</si>
  <si>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</si>
  <si>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</si>
  <si>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</si>
  <si>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</si>
  <si>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</si>
  <si>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</si>
  <si>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</si>
  <si>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</si>
  <si>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</si>
  <si>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</si>
  <si>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</si>
  <si>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</si>
  <si>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</si>
  <si>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</si>
  <si>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</si>
  <si>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</si>
  <si>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</si>
  <si>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</si>
  <si>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</si>
  <si>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</si>
  <si>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</si>
  <si>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</si>
  <si>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</si>
  <si>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</si>
  <si>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</si>
  <si>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</si>
  <si>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</si>
  <si>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</si>
  <si>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</si>
  <si>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</si>
  <si>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</si>
  <si>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</si>
  <si>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</si>
  <si>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</si>
  <si>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</si>
  <si>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</si>
  <si>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</si>
  <si>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</si>
  <si>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</si>
  <si>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</si>
  <si>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</si>
  <si>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</si>
  <si>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</si>
  <si>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</si>
  <si>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</si>
  <si>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</si>
  <si>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</si>
  <si>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</si>
  <si>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</si>
  <si>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</si>
  <si>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</si>
  <si>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</si>
  <si>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</si>
  <si>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</si>
  <si>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</si>
  <si>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</si>
  <si>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</si>
  <si>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</si>
  <si>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</si>
  <si>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</si>
  <si>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</si>
  <si>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</si>
  <si>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</si>
  <si>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</si>
  <si>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</si>
  <si>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</si>
  <si>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</si>
  <si>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</si>
  <si>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</si>
  <si>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</si>
  <si>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</si>
  <si>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</si>
  <si>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</si>
  <si>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</si>
  <si>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</si>
  <si>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</si>
  <si>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</si>
  <si>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</si>
  <si>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</si>
  <si>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</si>
  <si>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</si>
  <si>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</si>
  <si>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</si>
  <si>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</si>
  <si>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</si>
  <si>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</si>
  <si>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</si>
  <si>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</si>
  <si>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</si>
  <si>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</si>
  <si>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</si>
  <si>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</si>
  <si>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</si>
  <si>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</si>
  <si>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</si>
  <si>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</si>
  <si>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</si>
  <si>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</si>
  <si>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</si>
  <si>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</si>
  <si>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</si>
  <si>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</si>
  <si>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</si>
  <si>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</si>
  <si>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</si>
  <si>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</si>
  <si>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</si>
  <si>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</si>
  <si>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</si>
  <si>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</si>
  <si>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</si>
  <si>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</si>
  <si>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</si>
  <si>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</si>
  <si>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</si>
  <si>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</si>
  <si>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</si>
  <si>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</si>
  <si>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</si>
  <si>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</si>
  <si>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</si>
  <si>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</si>
  <si>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</si>
  <si>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</si>
  <si>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</si>
  <si>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</si>
  <si>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</si>
  <si>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</si>
  <si>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</si>
  <si>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</si>
  <si>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</si>
  <si>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</si>
  <si>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</si>
  <si>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</si>
  <si>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</si>
  <si>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</si>
  <si>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</si>
  <si>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</si>
  <si>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</si>
  <si>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</si>
  <si>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</si>
  <si>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</si>
  <si>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</si>
  <si>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</si>
  <si>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</si>
  <si>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</si>
  <si>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</si>
  <si>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</si>
  <si>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</si>
  <si>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</si>
  <si>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</si>
  <si>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</si>
  <si>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</si>
  <si>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</si>
  <si>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</si>
  <si>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</si>
  <si>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</si>
  <si>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</si>
  <si>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</si>
  <si>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</si>
  <si>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</si>
  <si>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</si>
  <si>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</si>
  <si>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</si>
  <si>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</si>
  <si>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</si>
  <si>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</si>
  <si>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</si>
  <si>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</si>
  <si>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</si>
  <si>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</si>
  <si>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</si>
  <si>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</si>
  <si>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</si>
  <si>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</si>
  <si>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</si>
  <si>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</si>
  <si>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</si>
  <si>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</si>
  <si>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</si>
  <si>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</si>
  <si>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</si>
  <si>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</si>
  <si>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</si>
  <si>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</si>
  <si>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</si>
  <si>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</si>
  <si>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</si>
  <si>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</si>
  <si>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</si>
  <si>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</si>
  <si>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</si>
  <si>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</si>
  <si>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</si>
  <si>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</si>
  <si>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</si>
  <si>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</si>
  <si>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</si>
  <si>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</si>
  <si>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</si>
  <si>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</si>
  <si>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</si>
  <si>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</si>
  <si>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</si>
  <si>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</si>
  <si>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</si>
  <si>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</si>
  <si>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</si>
  <si>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</si>
  <si>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</si>
  <si>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</si>
  <si>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</si>
  <si>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</si>
  <si>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</si>
  <si>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</si>
  <si>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</si>
  <si>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</si>
  <si>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</si>
  <si>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</si>
  <si>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</si>
  <si>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</si>
  <si>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</si>
  <si>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</si>
  <si>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</si>
  <si>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</si>
  <si>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</si>
  <si>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</si>
  <si>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</si>
  <si>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</si>
  <si>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</si>
  <si>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</si>
  <si>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</si>
  <si>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</si>
  <si>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</si>
  <si>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</si>
  <si>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</si>
  <si>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</si>
  <si>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</si>
  <si>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</si>
  <si>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</si>
  <si>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</si>
  <si>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</si>
  <si>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</si>
  <si>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</si>
  <si>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</si>
  <si>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</si>
  <si>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</si>
  <si>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</si>
  <si>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</si>
  <si>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</si>
  <si>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</si>
  <si>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</si>
  <si>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</si>
  <si>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</si>
  <si>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</si>
  <si>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</si>
  <si>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</si>
  <si>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</si>
  <si>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</si>
  <si>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</si>
  <si>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</si>
  <si>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</si>
  <si>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</si>
  <si>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</si>
  <si>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</si>
  <si>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</si>
  <si>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</si>
  <si>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</si>
  <si>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</si>
  <si>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</si>
  <si>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</si>
  <si>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</si>
  <si>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</si>
  <si>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</si>
  <si>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</si>
  <si>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</si>
  <si>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</si>
  <si>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</si>
  <si>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</si>
  <si>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</si>
  <si>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</si>
  <si>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</si>
  <si>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</si>
  <si>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</si>
  <si>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</si>
  <si>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</si>
  <si>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</si>
  <si>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</si>
  <si>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</si>
  <si>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</si>
  <si>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</si>
  <si>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</si>
  <si>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</si>
  <si>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</si>
  <si>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</si>
  <si>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</si>
  <si>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</si>
  <si>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</si>
  <si>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</si>
  <si>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</si>
  <si>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</si>
  <si>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</si>
  <si>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</si>
  <si>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</si>
  <si>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</si>
  <si>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</si>
  <si>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</si>
  <si>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</si>
  <si>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</si>
  <si>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</si>
  <si>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</si>
  <si>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</si>
  <si>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</si>
  <si>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</si>
  <si>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</si>
  <si>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</si>
  <si>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</si>
  <si>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</si>
  <si>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</si>
  <si>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</si>
  <si>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</si>
  <si>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</si>
  <si>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</si>
  <si>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</si>
  <si>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</si>
  <si>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</si>
  <si>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</si>
  <si>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</si>
  <si>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</si>
  <si>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</si>
  <si>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</si>
  <si>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</si>
  <si>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</si>
  <si>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</si>
  <si>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</si>
  <si>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</si>
  <si>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</si>
  <si>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</si>
  <si>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</si>
  <si>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</si>
  <si>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</si>
  <si>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</si>
  <si>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</si>
  <si>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</si>
  <si>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</si>
  <si>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</si>
  <si>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</si>
  <si>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</si>
  <si>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</si>
  <si>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</si>
  <si>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</si>
  <si>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</si>
  <si>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</si>
  <si>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</si>
  <si>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</si>
  <si>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</si>
  <si>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</si>
  <si>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</si>
  <si>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</si>
  <si>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</si>
  <si>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</si>
  <si>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</si>
  <si>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</si>
  <si>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</si>
  <si>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</si>
  <si>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</si>
  <si>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</si>
  <si>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</si>
  <si>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</si>
  <si>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</si>
  <si>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</si>
  <si>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</si>
  <si>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</si>
  <si>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</si>
  <si>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</si>
  <si>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</si>
  <si>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</si>
  <si>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</si>
  <si>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</si>
  <si>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</si>
  <si>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</si>
  <si>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</si>
  <si>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</si>
  <si>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</si>
  <si>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</si>
  <si>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</si>
  <si>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</si>
  <si>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</si>
  <si>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</si>
  <si>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</si>
  <si>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</si>
  <si>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</si>
  <si>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</si>
  <si>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</si>
  <si>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</si>
  <si>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</si>
  <si>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</si>
  <si>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</si>
  <si>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</si>
  <si>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</si>
  <si>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</si>
  <si>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</si>
  <si>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</si>
  <si>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</si>
  <si>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</si>
  <si>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</si>
  <si>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</si>
  <si>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PCM-20251123-00000684</t>
  </si>
  <si>
    <t xml:space="preserve"> 2025-11-23 09:33:26</t>
  </si>
  <si>
    <t>ETA 120min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</si>
  <si>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</si>
  <si>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</si>
  <si>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</si>
  <si>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</si>
  <si>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</si>
  <si>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</si>
  <si>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</si>
  <si>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</si>
  <si>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</si>
  <si>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</si>
  <si>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</si>
  <si>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</si>
  <si>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</si>
  <si>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</si>
  <si>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</si>
  <si>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</si>
  <si>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</si>
  <si>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</si>
  <si>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</si>
  <si>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</si>
  <si>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</si>
  <si>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</si>
  <si>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</si>
  <si>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</si>
  <si>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</si>
  <si>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</si>
  <si>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</si>
  <si>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</si>
  <si>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</si>
  <si>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</si>
  <si>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</si>
  <si>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</si>
  <si>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</si>
  <si>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</si>
  <si>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</si>
  <si>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</si>
  <si>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</si>
  <si>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</si>
  <si>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</si>
  <si>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</si>
  <si>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</si>
  <si>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</si>
  <si>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</si>
  <si>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</si>
  <si>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</si>
  <si>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</si>
  <si>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</si>
  <si>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</si>
  <si>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</si>
  <si>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</si>
  <si>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</si>
  <si>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</si>
  <si>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</si>
  <si>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</si>
  <si>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</si>
  <si>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</si>
  <si>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</si>
  <si>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</si>
  <si>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</si>
  <si>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</si>
  <si>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</si>
  <si>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</si>
  <si>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</si>
  <si>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</si>
  <si>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</si>
  <si>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</si>
  <si>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</si>
  <si>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</si>
  <si>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</si>
  <si>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</si>
  <si>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</si>
  <si>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</si>
  <si>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</si>
  <si>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</si>
  <si>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</si>
  <si>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</si>
  <si>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</si>
  <si>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</si>
  <si>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</si>
  <si>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</si>
  <si>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</si>
  <si>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</si>
  <si>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PCM-20251123-00000599</t>
  </si>
  <si>
    <t xml:space="preserve">Restored by PG </t>
  </si>
  <si>
    <t>PCM-20251123-00000635</t>
  </si>
  <si>
    <t>team At site Main door lock Chaking Access</t>
  </si>
  <si>
    <t xml:space="preserve"> PCM-20250215-00000830 </t>
  </si>
  <si>
    <t>LTE site still down and  site located in aramco area access issue need special permission</t>
  </si>
  <si>
    <t>NO PCM</t>
  </si>
  <si>
    <t>Family building access night door close // Team dispatched need 60 mins</t>
  </si>
  <si>
    <t>PCM-20251123-00000622</t>
  </si>
  <si>
    <t>ETA 30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</si>
  <si>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</si>
  <si>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</si>
  <si>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</si>
  <si>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</si>
  <si>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</si>
  <si>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</si>
  <si>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</si>
  <si>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</si>
  <si>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</si>
  <si>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</si>
  <si>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PCM-20251123-00000719</t>
  </si>
  <si>
    <t xml:space="preserve">ETA 50 min </t>
  </si>
  <si>
    <t xml:space="preserve">ETA 90 min </t>
  </si>
  <si>
    <t xml:space="preserve">ETA 60 min </t>
  </si>
  <si>
    <t xml:space="preserve">ETA 70 min </t>
  </si>
  <si>
    <t>Team will check after finish site ARF0308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</si>
</sst>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 fillId="0" borderId="1" xfId="0" applyFont="1" applyBorder="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3" totalsRowShown="0" headerRowDxfId="173" dataDxfId="172" headerRowBorderDxfId="170" tableBorderDxfId="171" totalsRowBorderDxfId="169">
  <autoFilter ref="A1:L3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6" totalsRowShown="0" headerRowDxfId="156" dataDxfId="155" headerRowBorderDxfId="153" tableBorderDxfId="154" totalsRowBorderDxfId="152">
  <autoFilter ref="A1:CJ15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4" totalsRowShown="0" headerRowDxfId="63" dataDxfId="62" headerRowBorderDxfId="60" tableBorderDxfId="61">
  <autoFilter ref="A1:L9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2" totalsRowShown="0" headerRowDxfId="47" dataDxfId="46" headerRowBorderDxfId="44" tableBorderDxfId="45" totalsRowBorderDxfId="43">
  <autoFilter ref="A1:L42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0" totalsRowShown="0" headerRowDxfId="30" dataDxfId="29" headerRowBorderDxfId="27" tableBorderDxfId="28">
  <autoFilter ref="A1:L8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 totalsRowShown="0" headerRowDxfId="14" headerRowBorderDxfId="12" tableBorderDxfId="13">
  <autoFilter ref="A1:L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3"/>
  <sheetViews>
    <sheetView workbookViewId="0">
      <selection activeCell="K18" sqref="K18"/>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321.49865671295993</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1</v>
      </c>
      <c r="D3" s="127" t="s">
        <v>20362</v>
      </c>
      <c r="E3" s="63" t="s">
        <v>39021</v>
      </c>
      <c r="F3" s="137">
        <v>45984.403298611112</v>
      </c>
      <c r="G3" s="138">
        <f ca="1">IFERROR(NOW()-F3,"-")</f>
        <v>4.3784027773654088E-2</v>
      </c>
      <c r="H3" s="137" t="s">
        <v>39024</v>
      </c>
      <c r="I3" s="135" t="str">
        <f>IFERROR(VLOOKUP(D3,DB!A:F,6,0),"")</f>
        <v>Generator-SG</v>
      </c>
      <c r="J3" s="135" t="str">
        <f>IFERROR(VLOOKUP(D3,DB!A:G,7,0),"")</f>
        <v>Vandalized</v>
      </c>
      <c r="K3" s="139" t="s">
        <v>39025</v>
      </c>
      <c r="L3" s="140" t="str">
        <f>IFERROR(VLOOKUP(D3,DB!A:I,9,0),"")</f>
        <v>Latis</v>
      </c>
    </row>
    <row r="4" spans="1:15" ht="15" customHeight="1">
      <c r="A4" s="134"/>
      <c r="B4" s="135" t="str">
        <f>IFERROR(VLOOKUP(D4,DB!A:K,11,0),"")</f>
        <v/>
      </c>
      <c r="C4" s="135"/>
      <c r="D4" s="127"/>
      <c r="E4" s="136"/>
      <c r="F4" s="137"/>
      <c r="G4" s="138">
        <f ca="1">IFERROR(NOW()-F4,"-")</f>
        <v>45984.447082638886</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45984.447082638886</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45984.447082638886</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45984.447082638886</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45984.447082638886</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45984.447082638886</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45984.447082638886</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45984.447082638886</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45984.447082638886</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45984.447082638886</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45984.447082638886</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45984.447082638886</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45984.447082638886</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45984.447082638886</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45984.447082638886</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45984.447082638886</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45984.447082638886</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45984.447082638886</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45984.447082638886</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45984.447082638886</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45984.447082638886</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45984.447082638886</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45984.447082638886</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45984.447082638886</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45984.447082638886</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45984.447082638886</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27"/>
      <c r="E30" s="136"/>
      <c r="F30" s="137"/>
      <c r="G30" s="138">
        <f ca="1">IFERROR(NOW()-F30,"-")</f>
        <v>45984.447082638886</v>
      </c>
      <c r="H30" s="137"/>
      <c r="I30" s="135" t="str">
        <f>IFERROR(VLOOKUP(D30,DB!A:F,6,0),"")</f>
        <v/>
      </c>
      <c r="J30" s="135" t="str">
        <f>IFERROR(VLOOKUP(D30,DB!A:G,7,0),"")</f>
        <v/>
      </c>
      <c r="K30" s="139"/>
      <c r="L30" s="140" t="str">
        <f>IFERROR(VLOOKUP(D30,DB!A:I,9,0),"")</f>
        <v/>
      </c>
    </row>
    <row r="31" spans="1:12" ht="15" customHeight="1">
      <c r="A31" s="134"/>
      <c r="B31" s="135" t="str">
        <f>IFERROR(VLOOKUP(D31,DB!A:K,11,0),"")</f>
        <v/>
      </c>
      <c r="C31" s="135"/>
      <c r="D31" s="127"/>
      <c r="E31" s="136"/>
      <c r="F31" s="137"/>
      <c r="G31" s="138">
        <f ca="1">IFERROR(NOW()-F31,"-")</f>
        <v>45984.447082638886</v>
      </c>
      <c r="H31" s="137"/>
      <c r="I31" s="135" t="str">
        <f>IFERROR(VLOOKUP(D31,DB!A:F,6,0),"")</f>
        <v/>
      </c>
      <c r="J31" s="135" t="str">
        <f>IFERROR(VLOOKUP(D31,DB!A:G,7,0),"")</f>
        <v/>
      </c>
      <c r="K31" s="139"/>
      <c r="L31" s="140" t="str">
        <f>IFERROR(VLOOKUP(D31,DB!A:I,9,0),"")</f>
        <v/>
      </c>
    </row>
    <row r="32" spans="1:12" ht="15" customHeight="1">
      <c r="A32" s="134"/>
      <c r="B32" s="135" t="str">
        <f>IFERROR(VLOOKUP(D32,DB!A:K,11,0),"")</f>
        <v/>
      </c>
      <c r="C32" s="135"/>
      <c r="D32" s="127"/>
      <c r="E32" s="136"/>
      <c r="F32" s="137"/>
      <c r="G32" s="138">
        <f ca="1">IFERROR(NOW()-F32,"-")</f>
        <v>45984.447082638886</v>
      </c>
      <c r="H32" s="137"/>
      <c r="I32" s="135" t="str">
        <f>IFERROR(VLOOKUP(D32,DB!A:F,6,0),"")</f>
        <v/>
      </c>
      <c r="J32" s="135" t="str">
        <f>IFERROR(VLOOKUP(D32,DB!A:G,7,0),"")</f>
        <v/>
      </c>
      <c r="K32" s="139"/>
      <c r="L32" s="140" t="str">
        <f>IFERROR(VLOOKUP(D32,DB!A:I,9,0),"")</f>
        <v/>
      </c>
    </row>
    <row r="33" spans="1:12" ht="15" customHeight="1">
      <c r="A33" s="141"/>
      <c r="B33" s="128" t="str">
        <f>IFERROR(VLOOKUP(D33,DB!A:K,11,0),"")</f>
        <v/>
      </c>
      <c r="C33" s="128"/>
      <c r="D33" s="142"/>
      <c r="E33" s="129"/>
      <c r="F33" s="130"/>
      <c r="G33" s="131">
        <f ca="1">IFERROR(NOW()-F33,"-")</f>
        <v>45984.447082638886</v>
      </c>
      <c r="H33" s="130"/>
      <c r="I33" s="128" t="str">
        <f>IFERROR(VLOOKUP(D33,DB!A:F,6,0),"")</f>
        <v/>
      </c>
      <c r="J33" s="128" t="str">
        <f>IFERROR(VLOOKUP(D33,DB!A:G,7,0),"")</f>
        <v/>
      </c>
      <c r="K33" s="132"/>
      <c r="L33" s="133" t="str">
        <f>IFERROR(VLOOKUP(D33,DB!A:I,9,0),"")</f>
        <v/>
      </c>
    </row>
  </sheetData>
  <customSheetViews>
    <customSheetView guid="{F6042A99-DD27-4453-835D-0834D95730CC}" filter="1" showAutoFilter="1">
      <pageMargins left="0" right="0" top="0" bottom="0" header="0" footer="0"/>
      <autoFilter ref="B1:M1" xr:uid="{2A018C0D-EB0C-4C3F-B8F3-113E1A2DCAF8}"/>
    </customSheetView>
  </customSheetViews>
  <dataValidations count="2">
    <dataValidation allowBlank="1" showInputMessage="1" showErrorMessage="1" sqref="E1" xr:uid="{5DBA255D-CDD9-49FB-AD3C-AF70AB4EE696}"/>
    <dataValidation type="list" allowBlank="1" showInputMessage="1" showErrorMessage="1" sqref="E2:E3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6"/>
  <sheetViews>
    <sheetView workbookViewId="0">
      <pane ySplit="1" topLeftCell="A11" activePane="bottomLeft" state="frozen"/>
      <selection pane="bottomLeft" activeCell="D8" sqre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1" customFormat="1" ht="31.5" customHeight="1">
      <c r="A2" s="61" t="s">
        <v>39102</v>
      </c>
      <c r="B2" s="61" t="s">
        <v>27</v>
      </c>
      <c r="C2" s="61">
        <v>1</v>
      </c>
      <c r="D2" s="61" t="s">
        <v>19542</v>
      </c>
      <c r="E2" s="84" t="s">
        <v>39103</v>
      </c>
      <c r="F2" s="74">
        <v>45322.056979166664</v>
      </c>
      <c r="G2" s="75" t="s">
        <v>39104</v>
      </c>
      <c r="H2" s="86">
        <v>45322.050729166665</v>
      </c>
      <c r="I2" s="61" t="s">
        <v>88</v>
      </c>
      <c r="J2" s="61" t="s">
        <v>65</v>
      </c>
      <c r="K2" s="85" t="s">
        <v>39105</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39106</v>
      </c>
      <c r="B3" s="61" t="str">
        <f>IFERROR(VLOOKUP(D3,DB!A:K,11,0),"")</f>
        <v>R2</v>
      </c>
      <c r="C3" s="61">
        <v>1</v>
      </c>
      <c r="D3" s="61" t="s">
        <v>25643</v>
      </c>
      <c r="E3" s="84" t="s">
        <v>39021</v>
      </c>
      <c r="F3" s="74">
        <v>45824.999837962961</v>
      </c>
      <c r="G3" s="75">
        <f t="shared" ref="G3" ca="1" si="0">IFERROR(NOW()-F3,"-")</f>
        <v>159.44724467592459</v>
      </c>
      <c r="H3" s="74">
        <v>45824.993587962963</v>
      </c>
      <c r="I3" s="61" t="str">
        <f>IFERROR(VLOOKUP(D3,DB!A:F,6,0),"")</f>
        <v>Generator-SG</v>
      </c>
      <c r="J3" s="61" t="str">
        <f>IFERROR(VLOOKUP(D3,DB!A:G,7,0),"")</f>
        <v>Good</v>
      </c>
      <c r="K3" s="85" t="s">
        <v>39107</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39108</v>
      </c>
      <c r="B4" s="18" t="str">
        <f>IFERROR(VLOOKUP(D4,DB!A:K,11,0),"")</f>
        <v>R2</v>
      </c>
      <c r="C4" s="18">
        <v>2</v>
      </c>
      <c r="D4" s="18" t="s">
        <v>20546</v>
      </c>
      <c r="E4" s="84" t="s">
        <v>39021</v>
      </c>
      <c r="F4" s="103">
        <v>45984.376087962963</v>
      </c>
      <c r="G4" s="104">
        <f ca="1">IFERROR(NOW()-F4,"-")</f>
        <v>7.0994675923429895E-2</v>
      </c>
      <c r="H4" s="103">
        <v>45984.369143518517</v>
      </c>
      <c r="I4" s="18" t="str">
        <f>IFERROR(VLOOKUP(D4,DB!A:F,6,0),"")</f>
        <v>SCECO</v>
      </c>
      <c r="J4" s="18" t="str">
        <f>IFERROR(VLOOKUP(D4,DB!A:G,7,0),"")</f>
        <v>Vandalized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39110</v>
      </c>
      <c r="B5" s="18" t="str">
        <f>IFERROR(VLOOKUP(D5,DB!A:K,11,0),"")</f>
        <v>R2</v>
      </c>
      <c r="C5" s="18">
        <v>1</v>
      </c>
      <c r="D5" s="18" t="s">
        <v>17733</v>
      </c>
      <c r="E5" s="84" t="s">
        <v>39021</v>
      </c>
      <c r="F5" s="103">
        <v>45984.387418981481</v>
      </c>
      <c r="G5" s="104">
        <f ca="1">IFERROR(NOW()-F5,"-")</f>
        <v>5.966365740459878E-2</v>
      </c>
      <c r="H5" s="103">
        <v>45984.381168981483</v>
      </c>
      <c r="I5" s="18" t="str">
        <f>IFERROR(VLOOKUP(D5,DB!A:F,6,0),"")</f>
        <v>SCECO</v>
      </c>
      <c r="J5" s="18" t="str">
        <f>IFERROR(VLOOKUP(D5,DB!A:G,7,0),"")</f>
        <v>Vandalized</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45984.447082638886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45984.447082638886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45984.447082638886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45984.447082638886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45984.447082638886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45984.447082638886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45984.447082638886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45984.447082638886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45984.447082638886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45984.447082638886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45984.447082638886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45984.447082638886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45984.447082638886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45984.447082638886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45984.447082638886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45984.447082638886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45984.447082638886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45984.447082638886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45984.447082638886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45984.447082638886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45984.447082638886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45984.447082638886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45984.447082638886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45984.447082638886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45984.447082638886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45984.447082638886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45984.447082638886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45984.447082638886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45984.447082638886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45984.447082638886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45984.447082638886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45984.447082638886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45984.447082638886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45984.447082638886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45984.447082638886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45984.447082638886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45984.447082638886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45984.447082638886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45984.447082638886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45984.447082638886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45984.447082638886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45984.447082638886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45984.447082638886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45984.447082638886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45984.447082638886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45984.447082638886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45984.447082638886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45984.447082638886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45984.447082638886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45984.447082638886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45984.447082638886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45984.447082638886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45984.447082638886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45984.447082638886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45984.447082638886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45984.447082638886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45984.447082638886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45984.447082638886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45984.447082638886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45984.447082638886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45984.447082638886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45984.447082638886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45984.447082638886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45984.447082638886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45984.447082638886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45984.447082638886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45984.447082638886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45984.447082638886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45984.447082638886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45984.447082638886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45984.447082638886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45984.447082638886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45984.447082638886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45984.447082638886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45984.447082638886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45984.447082638886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45984.447082638886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45984.447082638886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45984.447082638886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45984.447082638886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45984.447082638886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45984.447082638886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45984.447082638886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45984.447082638886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45984.447082638886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45984.447082638886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45984.447082638886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45984.447082638886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45984.447082638886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45984.447082638886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45984.447082638886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45984.447082638886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45984.447082638886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45984.447082638886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45984.447082638886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45984.447082638886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45984.447082638886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45984.447082638886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45984.447082638886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45984.447082638886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45984.447082638886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45984.447082638886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45984.447082638886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45984.447082638886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45984.447082638886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45984.447082638886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45984.447082638886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45984.447082638886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45984.447082638886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45984.447082638886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45984.447082638886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45984.447082638886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45984.447082638886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45984.447082638886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45984.447082638886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45984.447082638886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45984.447082638886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45984.447082638886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45984.447082638886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45984.447082638886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45984.447082638886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45984.447082638886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45984.447082638886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45984.447082638886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45984.447082638886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45984.447082638886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45984.447082638886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45984.447082638886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45984.447082638886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45984.447082638886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45984.447082638886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45984.447082638886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45984.447082638886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45984.447082638886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45984.447082638886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45984.447082638886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45984.447082638886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45984.447082638886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45984.447082638886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45984.447082638886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45984.447082638886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45984.447082638886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45984.447082638886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45984.447082638886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45984.447082638886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45984.447082638886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45984.447082638886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45984.447082638886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45984.447082638886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45984.447082638886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45984.447082638886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sheetData>
  <dataValidations count="2">
    <dataValidation allowBlank="1" showInputMessage="1" showErrorMessage="1" sqref="E1" xr:uid="{4D935161-CDD3-4592-B877-3FB59C99E142}"/>
    <dataValidation type="list" allowBlank="1" showInputMessage="1" showErrorMessage="1" sqref="E3:E15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4"/>
  <sheetViews>
    <sheetView workbookViewId="0">
      <selection activeCell="D19" sqref="D19:D2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53" ca="1" si="0">IFERROR(NOW()-F2,"-")</f>
        <v>45984.447082638886</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45984.447082638886</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45984.447082638886</v>
      </c>
      <c r="H4" s="22"/>
      <c r="I4" s="19" t="str">
        <f>IFERROR(VLOOKUP(D4,DB!A:F,6,0),"")</f>
        <v/>
      </c>
      <c r="J4" s="18" t="str">
        <f>IFERROR(VLOOKUP(D4,DB!A:G,7,0),"")</f>
        <v/>
      </c>
      <c r="K4" s="45"/>
      <c r="L4" s="23" t="str">
        <f>IFERROR(VLOOKUP(D4,DB!A:I,9,0),"")</f>
        <v/>
      </c>
    </row>
    <row r="5" spans="1:13" ht="15" customHeight="1">
      <c r="A5" s="19"/>
      <c r="B5" s="61" t="str">
        <f>IFERROR(VLOOKUP(D5,DB!A:K,11,0),"")</f>
        <v/>
      </c>
      <c r="C5" s="18"/>
      <c r="D5" s="61" t="str">
        <f>IFERROR(VLOOKUP(#REF!,DB!#REF!,7,0),"")</f>
        <v/>
      </c>
      <c r="E5" s="18"/>
      <c r="F5" s="20"/>
      <c r="G5" s="21">
        <f t="shared" ca="1" si="0"/>
        <v>45984.447082638886</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45984.447082638886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45984.447082638886</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45984.447082638886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45984.447082638886</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45984.447082638886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95"/>
      <c r="F11" s="20"/>
      <c r="G11" s="21">
        <f t="shared" ca="1" si="0"/>
        <v>45984.447082638886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45984.447082638886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45984.447082638886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45984.447082638886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45984.447082638886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45984.447082638886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45984.447082638886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45984.447082638886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45984.447082638886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45984.447082638886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45984.447082638886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45984.447082638886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45984.447082638886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45984.447082638886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45984.447082638886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45984.447082638886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45984.447082638886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45984.447082638886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45984.447082638886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45984.447082638886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45984.447082638886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45984.447082638886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45984.447082638886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45984.447082638886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45984.447082638886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45984.447082638886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45984.447082638886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45984.447082638886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45984.447082638886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45984.447082638886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45984.447082638886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45984.447082638886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45984.447082638886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45984.447082638886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45984.447082638886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45984.447082638886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45984.447082638886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45984.447082638886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45984.447082638886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45984.447082638886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45984.447082638886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45984.447082638886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45984.447082638886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ref="G54:G117" ca="1" si="1">IFERROR(NOW()-F54,"-")</f>
        <v>45984.447082638886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45984.447082638886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45984.447082638886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45984.447082638886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45984.447082638886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45984.447082638886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45984.447082638886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45984.447082638886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45984.447082638886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45984.447082638886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45984.447082638886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45984.447082638886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45984.447082638886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45984.447082638886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45984.447082638886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45984.447082638886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45984.447082638886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45984.447082638886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45984.447082638886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45984.447082638886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45984.447082638886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45984.447082638886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45984.447082638886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45984.447082638886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45984.447082638886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45984.447082638886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45984.447082638886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45984.447082638886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45984.447082638886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45984.447082638886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45984.447082638886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45984.447082638886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45984.447082638886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45984.447082638886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45984.447082638886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45984.447082638886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45984.447082638886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45984.447082638886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45984.447082638886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45984.447082638886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45984.447082638886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45984.447082638886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45984.447082638886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45984.447082638886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45984.447082638886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45984.447082638886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45984.447082638886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45984.447082638886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45984.447082638886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45984.447082638886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45984.447082638886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45984.447082638886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45984.447082638886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45984.447082638886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45984.447082638886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45984.447082638886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45984.447082638886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45984.447082638886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45984.447082638886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45984.447082638886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45984.447082638886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45984.447082638886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45984.447082638886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45984.447082638886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ref="G118:G181" ca="1" si="2">IFERROR(NOW()-F118,"-")</f>
        <v>45984.447082638886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45984.447082638886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45984.447082638886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45984.447082638886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45984.447082638886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45984.447082638886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45984.447082638886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45984.447082638886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45984.447082638886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45984.447082638886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45984.447082638886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45984.447082638886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45984.447082638886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45984.447082638886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45984.447082638886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45984.447082638886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45984.447082638886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45984.447082638886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45984.447082638886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45984.447082638886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45984.447082638886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45984.447082638886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45984.447082638886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45984.447082638886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45984.447082638886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45984.447082638886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45984.447082638886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45984.447082638886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45984.447082638886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45984.447082638886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45984.447082638886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45984.447082638886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45984.447082638886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45984.447082638886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45984.447082638886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45984.447082638886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45984.447082638886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45984.447082638886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45984.447082638886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45984.447082638886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45984.447082638886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45984.447082638886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45984.447082638886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45984.447082638886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45984.447082638886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45984.447082638886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45984.447082638886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45984.447082638886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45984.447082638886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45984.447082638886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45984.447082638886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45984.447082638886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45984.447082638886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45984.447082638886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45984.447082638886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45984.447082638886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45984.447082638886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45984.447082638886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45984.447082638886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45984.447082638886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45984.447082638886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45984.447082638886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45984.447082638886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45984.447082638886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ref="G182:G245" ca="1" si="3">IFERROR(NOW()-F182,"-")</f>
        <v>45984.447082638886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45984.447082638886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45984.447082638886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45984.447082638886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45984.447082638886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45984.447082638886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45984.447082638886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45984.447082638886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45984.447082638886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45984.447082638886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45984.447082638886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45984.447082638886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45984.447082638886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45984.447082638886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45984.447082638886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45984.447082638886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45984.447082638886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45984.447082638886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45984.447082638886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45984.447082638886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45984.447082638886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45984.447082638886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45984.447082638886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45984.447082638886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45984.447082638886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45984.447082638886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45984.447082638886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45984.447082638886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45984.447082638886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45984.447082638886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45984.447082638886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45984.447082638886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45984.447082638886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45984.447082638886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45984.447082638886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45984.447082638886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45984.447082638886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45984.447082638886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45984.447082638886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45984.447082638886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45984.447082638886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45984.447082638886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45984.447082638886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45984.447082638886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45984.447082638886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45984.447082638886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45984.447082638886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45984.447082638886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45984.447082638886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45984.447082638886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45984.447082638886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45984.447082638886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45984.447082638886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45984.447082638886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45984.447082638886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45984.447082638886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45984.447082638886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45984.447082638886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45984.447082638886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45984.447082638886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45984.447082638886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45984.447082638886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45984.447082638886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45984.447082638886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ref="G246:G309" ca="1" si="4">IFERROR(NOW()-F246,"-")</f>
        <v>45984.447082638886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45984.447082638886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45984.447082638886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45984.447082638886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45984.447082638886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45984.447082638886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45984.447082638886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45984.447082638886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45984.447082638886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45984.447082638886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45984.447082638886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45984.447082638886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45984.447082638886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45984.447082638886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45984.447082638886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45984.447082638886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45984.447082638886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45984.447082638886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45984.447082638886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45984.447082638886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45984.447082638886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45984.447082638886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45984.447082638886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45984.447082638886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45984.447082638886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45984.447082638886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45984.447082638886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45984.447082638886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45984.447082638886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45984.447082638886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45984.447082638886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45984.447082638886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45984.447082638886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45984.447082638886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45984.447082638886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45984.447082638886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45984.447082638886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45984.447082638886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45984.447082638886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45984.447082638886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45984.447082638886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45984.447082638886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45984.447082638886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45984.447082638886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45984.447082638886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45984.447082638886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45984.447082638886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45984.447082638886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45984.447082638886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45984.447082638886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45984.447082638886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45984.447082638886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45984.447082638886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45984.447082638886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45984.447082638886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45984.447082638886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45984.447082638886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45984.447082638886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45984.447082638886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45984.447082638886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45984.447082638886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45984.447082638886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45984.447082638886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45984.447082638886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ref="G310:G373" ca="1" si="5">IFERROR(NOW()-F310,"-")</f>
        <v>45984.447082638886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45984.447082638886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45984.447082638886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45984.447082638886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45984.447082638886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45984.447082638886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45984.447082638886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45984.447082638886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45984.447082638886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45984.447082638886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45984.447082638886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45984.447082638886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45984.447082638886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45984.447082638886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45984.447082638886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45984.447082638886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45984.447082638886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45984.447082638886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45984.447082638886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45984.447082638886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45984.447082638886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45984.447082638886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45984.447082638886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45984.447082638886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45984.447082638886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45984.447082638886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45984.447082638886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45984.447082638886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45984.447082638886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45984.447082638886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45984.447082638886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45984.447082638886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45984.447082638886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45984.447082638886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45984.447082638886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45984.447082638886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45984.447082638886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45984.447082638886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45984.447082638886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45984.447082638886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45984.447082638886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45984.447082638886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45984.447082638886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45984.447082638886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45984.447082638886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45984.447082638886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45984.447082638886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45984.447082638886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45984.447082638886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45984.447082638886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45984.447082638886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45984.447082638886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45984.447082638886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45984.447082638886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45984.447082638886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45984.447082638886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45984.447082638886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45984.447082638886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45984.447082638886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45984.447082638886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45984.447082638886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45984.447082638886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45984.447082638886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45984.447082638886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ref="G374:G437" ca="1" si="6">IFERROR(NOW()-F374,"-")</f>
        <v>45984.447082638886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45984.447082638886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45984.447082638886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45984.447082638886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45984.447082638886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45984.447082638886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45984.447082638886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45984.447082638886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45984.447082638886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45984.447082638886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45984.447082638886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45984.447082638886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45984.447082638886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45984.447082638886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45984.447082638886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45984.447082638886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45984.447082638886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45984.447082638886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45984.447082638886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45984.447082638886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45984.447082638886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45984.447082638886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45984.447082638886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45984.447082638886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45984.447082638886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45984.447082638886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45984.447082638886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45984.447082638886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45984.447082638886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45984.447082638886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45984.447082638886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45984.447082638886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45984.447082638886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45984.447082638886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45984.447082638886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45984.447082638886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45984.447082638886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45984.447082638886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45984.447082638886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45984.447082638886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45984.447082638886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45984.447082638886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45984.447082638886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45984.447082638886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45984.447082638886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45984.447082638886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45984.447082638886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45984.447082638886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45984.447082638886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45984.447082638886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45984.447082638886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45984.447082638886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45984.447082638886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45984.447082638886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45984.447082638886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45984.447082638886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45984.447082638886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45984.447082638886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45984.447082638886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45984.447082638886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45984.447082638886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45984.447082638886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45984.447082638886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45984.447082638886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ref="G438:G501" ca="1" si="7">IFERROR(NOW()-F438,"-")</f>
        <v>45984.447082638886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45984.447082638886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45984.447082638886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45984.447082638886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45984.447082638886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45984.447082638886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45984.447082638886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45984.447082638886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45984.447082638886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45984.447082638886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45984.447082638886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45984.447082638886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45984.447082638886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45984.447082638886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45984.447082638886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45984.447082638886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45984.447082638886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45984.447082638886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45984.447082638886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45984.447082638886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45984.447082638886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45984.447082638886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45984.447082638886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45984.447082638886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45984.447082638886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45984.447082638886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45984.447082638886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45984.447082638886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45984.447082638886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45984.447082638886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45984.447082638886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45984.447082638886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45984.447082638886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45984.447082638886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45984.447082638886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45984.447082638886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45984.447082638886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45984.447082638886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45984.447082638886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45984.447082638886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45984.447082638886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45984.447082638886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45984.447082638886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45984.447082638886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45984.447082638886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45984.447082638886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45984.447082638886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45984.447082638886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45984.447082638886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45984.447082638886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45984.447082638886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45984.447082638886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45984.447082638886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45984.447082638886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45984.447082638886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45984.447082638886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45984.447082638886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45984.447082638886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45984.447082638886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45984.447082638886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45984.447082638886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45984.447082638886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45984.447082638886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45984.447082638886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ref="G502:G565" ca="1" si="8">IFERROR(NOW()-F502,"-")</f>
        <v>45984.447082638886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45984.447082638886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45984.447082638886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45984.447082638886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45984.447082638886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45984.447082638886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45984.447082638886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45984.447082638886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45984.447082638886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45984.447082638886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45984.447082638886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45984.447082638886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45984.447082638886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45984.447082638886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45984.447082638886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45984.447082638886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45984.447082638886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45984.447082638886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45984.447082638886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45984.447082638886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45984.447082638886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45984.447082638886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45984.447082638886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45984.447082638886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45984.447082638886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45984.447082638886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45984.447082638886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45984.447082638886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45984.447082638886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45984.447082638886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45984.447082638886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45984.447082638886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45984.447082638886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45984.447082638886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45984.447082638886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45984.447082638886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45984.447082638886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45984.447082638886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45984.447082638886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45984.447082638886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45984.447082638886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45984.447082638886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45984.447082638886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45984.447082638886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45984.447082638886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45984.447082638886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45984.447082638886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45984.447082638886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45984.447082638886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45984.447082638886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45984.447082638886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45984.447082638886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45984.447082638886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45984.447082638886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45984.447082638886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45984.447082638886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45984.447082638886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45984.447082638886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45984.447082638886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45984.447082638886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45984.447082638886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45984.447082638886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45984.447082638886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45984.447082638886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ref="G566:G629" ca="1" si="9">IFERROR(NOW()-F566,"-")</f>
        <v>45984.447082638886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45984.447082638886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45984.447082638886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45984.447082638886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45984.447082638886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45984.447082638886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45984.447082638886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45984.447082638886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45984.447082638886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45984.447082638886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45984.447082638886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45984.447082638886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45984.447082638886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45984.447082638886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45984.447082638886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45984.447082638886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45984.447082638886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45984.447082638886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45984.447082638886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45984.447082638886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45984.447082638886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45984.447082638886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45984.447082638886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45984.447082638886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45984.447082638886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45984.447082638886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45984.447082638886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45984.447082638886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45984.447082638886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45984.447082638886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45984.447082638886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45984.447082638886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45984.447082638886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45984.447082638886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45984.447082638886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45984.447082638886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45984.447082638886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45984.447082638886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45984.447082638886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45984.447082638886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45984.447082638886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45984.447082638886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45984.447082638886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45984.447082638886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45984.447082638886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45984.447082638886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45984.447082638886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45984.447082638886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45984.447082638886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45984.447082638886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45984.447082638886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45984.447082638886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45984.447082638886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45984.447082638886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45984.447082638886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45984.447082638886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45984.447082638886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45984.447082638886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45984.447082638886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45984.447082638886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45984.447082638886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45984.447082638886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45984.447082638886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45984.447082638886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ref="G630:G693" ca="1" si="10">IFERROR(NOW()-F630,"-")</f>
        <v>45984.447082638886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45984.447082638886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45984.447082638886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45984.447082638886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45984.447082638886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45984.447082638886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45984.447082638886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45984.447082638886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45984.447082638886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45984.447082638886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45984.447082638886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45984.447082638886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45984.447082638886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45984.447082638886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45984.447082638886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45984.447082638886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45984.447082638886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45984.447082638886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45984.447082638886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45984.447082638886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45984.447082638886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45984.447082638886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45984.447082638886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45984.447082638886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45984.447082638886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45984.447082638886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45984.447082638886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45984.447082638886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45984.447082638886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45984.447082638886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45984.447082638886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45984.447082638886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45984.447082638886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45984.447082638886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45984.447082638886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45984.447082638886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45984.447082638886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45984.447082638886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45984.447082638886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45984.447082638886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45984.447082638886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45984.447082638886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45984.447082638886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45984.447082638886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45984.447082638886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45984.447082638886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45984.447082638886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45984.447082638886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45984.447082638886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45984.447082638886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45984.447082638886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45984.447082638886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45984.447082638886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45984.447082638886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45984.447082638886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45984.447082638886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45984.447082638886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45984.447082638886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45984.447082638886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45984.447082638886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45984.447082638886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45984.447082638886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45984.447082638886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45984.447082638886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ref="G694:G757" ca="1" si="11">IFERROR(NOW()-F694,"-")</f>
        <v>45984.447082638886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45984.447082638886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45984.447082638886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45984.447082638886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45984.447082638886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45984.447082638886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45984.447082638886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45984.447082638886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45984.447082638886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45984.447082638886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45984.447082638886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45984.447082638886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45984.447082638886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45984.447082638886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45984.447082638886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45984.447082638886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45984.447082638886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45984.447082638886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45984.447082638886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45984.447082638886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45984.447082638886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45984.447082638886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45984.447082638886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45984.447082638886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45984.447082638886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45984.447082638886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45984.447082638886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45984.447082638886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45984.447082638886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45984.447082638886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45984.447082638886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45984.447082638886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45984.447082638886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45984.447082638886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45984.447082638886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45984.447082638886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45984.447082638886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45984.447082638886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45984.447082638886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45984.447082638886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45984.447082638886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45984.447082638886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45984.447082638886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45984.447082638886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45984.447082638886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45984.447082638886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45984.447082638886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45984.447082638886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45984.447082638886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45984.447082638886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45984.447082638886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45984.447082638886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45984.447082638886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45984.447082638886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45984.447082638886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45984.447082638886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45984.447082638886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45984.447082638886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45984.447082638886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45984.447082638886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45984.447082638886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45984.447082638886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45984.447082638886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45984.447082638886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ref="G758:G821" ca="1" si="12">IFERROR(NOW()-F758,"-")</f>
        <v>45984.447082638886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45984.447082638886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45984.447082638886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45984.447082638886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45984.447082638886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45984.447082638886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45984.447082638886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45984.447082638886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45984.447082638886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45984.447082638886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45984.447082638886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45984.447082638886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45984.447082638886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45984.447082638886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45984.447082638886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45984.447082638886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45984.447082638886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45984.447082638886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45984.447082638886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45984.447082638886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45984.447082638886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45984.447082638886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45984.447082638886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45984.447082638886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45984.447082638886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45984.447082638886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45984.447082638886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45984.447082638886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45984.447082638886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45984.447082638886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45984.447082638886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45984.447082638886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45984.447082638886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45984.447082638886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45984.447082638886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45984.447082638886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45984.447082638886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45984.447082638886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45984.447082638886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45984.447082638886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45984.447082638886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45984.447082638886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45984.447082638886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45984.447082638886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45984.447082638886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45984.447082638886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45984.447082638886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45984.447082638886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45984.447082638886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45984.447082638886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45984.447082638886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45984.447082638886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45984.447082638886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45984.447082638886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45984.447082638886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45984.447082638886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45984.447082638886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45984.447082638886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45984.447082638886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45984.447082638886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45984.447082638886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45984.447082638886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45984.447082638886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45984.447082638886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ref="G822:G885" ca="1" si="13">IFERROR(NOW()-F822,"-")</f>
        <v>45984.447082638886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45984.447082638886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45984.447082638886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45984.447082638886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45984.447082638886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45984.447082638886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45984.447082638886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45984.447082638886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45984.447082638886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45984.447082638886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45984.447082638886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45984.447082638886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45984.447082638886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45984.447082638886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45984.447082638886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45984.447082638886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45984.447082638886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45984.447082638886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45984.447082638886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45984.447082638886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45984.447082638886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45984.447082638886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45984.447082638886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45984.447082638886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45984.447082638886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45984.447082638886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45984.447082638886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45984.447082638886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45984.447082638886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45984.447082638886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45984.447082638886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45984.447082638886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45984.447082638886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45984.447082638886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45984.447082638886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45984.447082638886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45984.447082638886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45984.447082638886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45984.447082638886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45984.447082638886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45984.447082638886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45984.447082638886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45984.447082638886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45984.447082638886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45984.447082638886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45984.447082638886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45984.447082638886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45984.447082638886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45984.447082638886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45984.447082638886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45984.447082638886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45984.447082638886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45984.447082638886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45984.447082638886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45984.447082638886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45984.447082638886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45984.447082638886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45984.447082638886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45984.447082638886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45984.447082638886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45984.447082638886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45984.447082638886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45984.447082638886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45984.447082638886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ref="G886:G949" ca="1" si="14">IFERROR(NOW()-F886,"-")</f>
        <v>45984.447082638886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45984.447082638886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45984.447082638886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45984.447082638886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45984.447082638886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45984.447082638886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45984.447082638886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45984.447082638886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45984.447082638886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45984.447082638886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45984.447082638886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45984.447082638886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45984.447082638886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45984.447082638886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45984.447082638886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45984.447082638886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45984.447082638886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45984.447082638886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45984.447082638886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45984.447082638886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45984.447082638886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45984.447082638886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45984.447082638886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45984.447082638886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45984.447082638886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45984.447082638886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45984.447082638886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45984.447082638886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45984.447082638886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45984.447082638886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45984.447082638886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45984.447082638886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45984.447082638886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45984.447082638886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45984.447082638886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45984.447082638886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45984.447082638886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45984.447082638886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45984.447082638886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45984.447082638886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45984.447082638886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45984.447082638886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45984.447082638886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45984.447082638886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45984.447082638886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45984.447082638886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45984.447082638886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45984.447082638886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45984.447082638886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45984.447082638886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45984.447082638886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45984.447082638886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45984.447082638886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45984.447082638886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45984.447082638886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45984.447082638886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45984.447082638886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45984.447082638886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45984.447082638886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45984.447082638886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45984.447082638886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45984.447082638886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45984.447082638886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45984.447082638886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ref="G950:G964" ca="1" si="15">IFERROR(NOW()-F950,"-")</f>
        <v>45984.447082638886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45984.447082638886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45984.447082638886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45984.447082638886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45984.447082638886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45984.447082638886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45984.447082638886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45984.447082638886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45984.447082638886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45984.447082638886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45984.447082638886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45984.447082638886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45984.447082638886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45984.447082638886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45984.447082638886</v>
      </c>
      <c r="H964" s="22"/>
      <c r="I964" s="19" t="str">
        <f>IFERROR(VLOOKUP(D964,DB!A:F,6,0),"")</f>
        <v/>
      </c>
      <c r="J964" s="18" t="str">
        <f>IFERROR(VLOOKUP(D964,DB!A:G,7,0),"")</f>
        <v/>
      </c>
      <c r="K964" s="45"/>
      <c r="L964" s="23" t="str">
        <f>IFERROR(VLOOKUP(D964,DB!A:I,9,0),"")</f>
        <v/>
      </c>
    </row>
  </sheetData>
  <dataValidations count="2">
    <dataValidation allowBlank="1" showInputMessage="1" showErrorMessage="1" sqref="E1" xr:uid="{5914219A-CB83-432D-936A-CC0CB6F3982A}"/>
    <dataValidation type="list" allowBlank="1" showInputMessage="1" showErrorMessage="1" sqref="E2:E9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2"/>
  <sheetViews>
    <sheetView workbookViewId="0">
      <selection activeCell="K12" sqref="K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39112</v>
      </c>
      <c r="B2" s="91" t="str">
        <f>IFERROR(VLOOKUP(D2,DB!A:K,11,0),"")</f>
        <v>R4</v>
      </c>
      <c r="C2" s="93">
        <v>1</v>
      </c>
      <c r="D2" s="91" t="s">
        <v>35092</v>
      </c>
      <c r="E2" s="94" t="s">
        <v>39021</v>
      </c>
      <c r="F2" s="95">
        <v>45703.480717592596</v>
      </c>
      <c r="G2" s="96">
        <f ca="1">IFERROR(NOW()-F2,"")</f>
        <v>280.96636504628987</v>
      </c>
      <c r="H2" s="95">
        <v>45703.474768518521</v>
      </c>
      <c r="I2" s="95" t="str">
        <f>IFERROR(VLOOKUP(D2,DB!A:F,6,0),"")</f>
        <v>SCECO</v>
      </c>
      <c r="J2" s="95" t="str">
        <f>IFERROR(VLOOKUP(D2,DB!A:G,7,0),"")</f>
        <v>Dead</v>
      </c>
      <c r="K2" s="97" t="s">
        <v>39113</v>
      </c>
      <c r="L2" s="91" t="str">
        <f>IFERROR(VLOOKUP(D2,DB!A:I,9,0),"")</f>
        <v>Latis</v>
      </c>
    </row>
    <row r="3" spans="1:16" ht="15" customHeight="1">
      <c r="A3" s="113" t="s">
        <v>39114</v>
      </c>
      <c r="B3" s="113" t="str">
        <f>IFERROR(VLOOKUP(D3,DB!A:K,11,0),"")</f>
        <v>R4</v>
      </c>
      <c r="C3" s="93">
        <v>1</v>
      </c>
      <c r="D3" s="91" t="s">
        <v>38804</v>
      </c>
      <c r="E3" s="94" t="s">
        <v>39021</v>
      </c>
      <c r="F3" s="95"/>
      <c r="G3" s="96">
        <f ca="1">IFERROR(NOW()-F3,"")</f>
        <v>45984.447082638886</v>
      </c>
      <c r="H3" s="95">
        <v>45983.94866898148</v>
      </c>
      <c r="I3" s="113" t="str">
        <f>IFERROR(VLOOKUP(D3,DB!A:F,6,0),"")</f>
        <v>Sceco</v>
      </c>
      <c r="J3" s="113" t="str">
        <f>IFERROR(VLOOKUP(D3,DB!A:G,7,0),"")</f>
        <v>In progress</v>
      </c>
      <c r="K3" s="97" t="s">
        <v>39115</v>
      </c>
      <c r="L3" s="91" t="str">
        <f>IFERROR(VLOOKUP(D3,DB!A:I,9,0),"")</f>
        <v>Latis</v>
      </c>
    </row>
    <row r="4" spans="1:16" ht="15" customHeight="1">
      <c r="A4" s="113" t="s">
        <v>39116</v>
      </c>
      <c r="B4" s="113" t="str">
        <f>IFERROR(VLOOKUP(D4,DB!A:K,11,0),"")</f>
        <v>R4</v>
      </c>
      <c r="C4" s="93">
        <v>2</v>
      </c>
      <c r="D4" s="91" t="s">
        <v>36675</v>
      </c>
      <c r="E4" s="94" t="s">
        <v>39021</v>
      </c>
      <c r="F4" s="95">
        <v>45984.382800925923</v>
      </c>
      <c r="G4" s="96">
        <f ca="1">IFERROR(NOW()-F4,"")</f>
        <v>6.4281712962838355E-2</v>
      </c>
      <c r="H4" s="95">
        <v>45984.35125</v>
      </c>
      <c r="I4" s="113" t="str">
        <f>IFERROR(VLOOKUP(D4,DB!A:F,6,0),"")</f>
        <v>SCECO</v>
      </c>
      <c r="J4" s="113" t="str">
        <f>IFERROR(VLOOKUP(D4,DB!A:G,7,0),"")</f>
        <v>Vandalized</v>
      </c>
      <c r="K4" s="97" t="s">
        <v>39117</v>
      </c>
      <c r="L4" s="91" t="str">
        <f>IFERROR(VLOOKUP(D4,DB!A:I,9,0),"")</f>
        <v>Latis</v>
      </c>
    </row>
    <row r="5" spans="1:16" ht="15" customHeight="1">
      <c r="A5" s="113"/>
      <c r="B5" s="113" t="str">
        <f>IFERROR(VLOOKUP(D5,DB!A:K,11,0),"")</f>
        <v/>
      </c>
      <c r="C5" s="93"/>
      <c r="D5" s="91"/>
      <c r="E5" s="94"/>
      <c r="F5" s="95"/>
      <c r="G5" s="96">
        <f t="shared" ref="G5:G56" ca="1" si="0">IFERROR(NOW()-F5,"")</f>
        <v>45984.447082638886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45984.447082638886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45984.447082638886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45984.447082638886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45984.447082638886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45984.447082638886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45984.447082638886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45984.447082638886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45984.447082638886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45984.447082638886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45984.447082638886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45984.447082638886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45984.447082638886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45984.447082638886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45984.447082638886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45984.447082638886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45984.447082638886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45984.447082638886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45984.447082638886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45984.447082638886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45984.447082638886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45984.447082638886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45984.447082638886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45984.447082638886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45984.447082638886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45984.447082638886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45984.447082638886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45984.447082638886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45984.447082638886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45984.447082638886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45984.447082638886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45984.447082638886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45984.447082638886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45984.447082638886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45984.447082638886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45984.447082638886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45984.447082638886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45984.447082638886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45984.447082638886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45984.447082638886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45984.447082638886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45984.447082638886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45984.447082638886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45984.447082638886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45984.447082638886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45984.447082638886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45984.447082638886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45984.447082638886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45984.447082638886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45984.447082638886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45984.447082638886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45984.447082638886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ref="G57:G120" ca="1" si="1">IFERROR(NOW()-F57,"")</f>
        <v>45984.447082638886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45984.447082638886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45984.447082638886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45984.447082638886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45984.447082638886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45984.447082638886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45984.447082638886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45984.447082638886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45984.447082638886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45984.447082638886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45984.447082638886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45984.447082638886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45984.447082638886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45984.447082638886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45984.447082638886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45984.447082638886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45984.447082638886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45984.447082638886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45984.447082638886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45984.447082638886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45984.447082638886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45984.447082638886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45984.447082638886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45984.447082638886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45984.447082638886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45984.447082638886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45984.447082638886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45984.447082638886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45984.447082638886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45984.447082638886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45984.447082638886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45984.447082638886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45984.447082638886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45984.447082638886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45984.447082638886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45984.447082638886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45984.447082638886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45984.447082638886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45984.447082638886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45984.447082638886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45984.447082638886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45984.447082638886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45984.447082638886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45984.447082638886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45984.447082638886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45984.447082638886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45984.447082638886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45984.447082638886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45984.447082638886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45984.447082638886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45984.447082638886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45984.447082638886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45984.447082638886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45984.447082638886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45984.447082638886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45984.447082638886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45984.447082638886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45984.447082638886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45984.447082638886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45984.447082638886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45984.447082638886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45984.447082638886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45984.447082638886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45984.447082638886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ref="G121:G184" ca="1" si="2">IFERROR(NOW()-F121,"")</f>
        <v>45984.447082638886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45984.447082638886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45984.447082638886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45984.447082638886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45984.447082638886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45984.447082638886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45984.447082638886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45984.447082638886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45984.447082638886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45984.447082638886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45984.447082638886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45984.447082638886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45984.447082638886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45984.447082638886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45984.447082638886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45984.447082638886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45984.447082638886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45984.447082638886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45984.447082638886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45984.447082638886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45984.447082638886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45984.447082638886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45984.447082638886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45984.447082638886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45984.447082638886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45984.447082638886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45984.447082638886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45984.447082638886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45984.447082638886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45984.447082638886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45984.447082638886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45984.447082638886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45984.447082638886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45984.447082638886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45984.447082638886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45984.447082638886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45984.447082638886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45984.447082638886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45984.447082638886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45984.447082638886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45984.447082638886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45984.447082638886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45984.447082638886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45984.447082638886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45984.447082638886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45984.447082638886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45984.447082638886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45984.447082638886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45984.447082638886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45984.447082638886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45984.447082638886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45984.447082638886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45984.447082638886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45984.447082638886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45984.447082638886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45984.447082638886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45984.447082638886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45984.447082638886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45984.447082638886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45984.447082638886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45984.447082638886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45984.447082638886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45984.447082638886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45984.447082638886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ref="G185:G248" ca="1" si="3">IFERROR(NOW()-F185,"")</f>
        <v>45984.447082638886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45984.447082638886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45984.447082638886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45984.447082638886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45984.447082638886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45984.447082638886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45984.447082638886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45984.447082638886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45984.447082638886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45984.447082638886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45984.447082638886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45984.447082638886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45984.447082638886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45984.447082638886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45984.447082638886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45984.447082638886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45984.447082638886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45984.447082638886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45984.447082638886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45984.447082638886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45984.447082638886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45984.447082638886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45984.447082638886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45984.447082638886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45984.447082638886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45984.447082638886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45984.447082638886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45984.447082638886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45984.447082638886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45984.447082638886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45984.447082638886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45984.447082638886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45984.447082638886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45984.447082638886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45984.447082638886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45984.447082638886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45984.447082638886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45984.447082638886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45984.447082638886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45984.447082638886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45984.447082638886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45984.447082638886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45984.447082638886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45984.447082638886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45984.447082638886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45984.447082638886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45984.447082638886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45984.447082638886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45984.447082638886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45984.447082638886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45984.447082638886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45984.447082638886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45984.447082638886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45984.447082638886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45984.447082638886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45984.447082638886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45984.447082638886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45984.447082638886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45984.447082638886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45984.447082638886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45984.447082638886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45984.447082638886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45984.447082638886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45984.447082638886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ref="G249:G312" ca="1" si="4">IFERROR(NOW()-F249,"")</f>
        <v>45984.447082638886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45984.447082638886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45984.447082638886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45984.447082638886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45984.447082638886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45984.447082638886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45984.447082638886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45984.447082638886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45984.447082638886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45984.447082638886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45984.447082638886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45984.447082638886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45984.447082638886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45984.447082638886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45984.447082638886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45984.447082638886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45984.447082638886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45984.447082638886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45984.447082638886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45984.447082638886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45984.447082638886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45984.447082638886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45984.447082638886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45984.447082638886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45984.447082638886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45984.447082638886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45984.447082638886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45984.447082638886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45984.447082638886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45984.447082638886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45984.447082638886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45984.447082638886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45984.447082638886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45984.447082638886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45984.447082638886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45984.447082638886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45984.447082638886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45984.447082638886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45984.447082638886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45984.447082638886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45984.447082638886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45984.447082638886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45984.447082638886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45984.447082638886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45984.447082638886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45984.447082638886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45984.447082638886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45984.447082638886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45984.447082638886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45984.447082638886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45984.447082638886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45984.447082638886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45984.447082638886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45984.447082638886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45984.447082638886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45984.447082638886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45984.447082638886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45984.447082638886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45984.447082638886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45984.447082638886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45984.447082638886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45984.447082638886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45984.447082638886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45984.447082638886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ref="G313:G376" ca="1" si="5">IFERROR(NOW()-F313,"")</f>
        <v>45984.447082638886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45984.447082638886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45984.447082638886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45984.447082638886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45984.447082638886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45984.447082638886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45984.447082638886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45984.447082638886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45984.447082638886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45984.447082638886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45984.447082638886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45984.447082638886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45984.447082638886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45984.447082638886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45984.447082638886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45984.447082638886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45984.447082638886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45984.447082638886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45984.447082638886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45984.447082638886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45984.447082638886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45984.447082638886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45984.447082638886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45984.447082638886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45984.447082638886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45984.447082638886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45984.447082638886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45984.447082638886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45984.447082638886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45984.447082638886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45984.447082638886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45984.447082638886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45984.447082638886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45984.447082638886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45984.447082638886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45984.447082638886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45984.447082638886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45984.447082638886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45984.447082638886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45984.447082638886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45984.447082638886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45984.447082638886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45984.447082638886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45984.447082638886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45984.447082638886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45984.447082638886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45984.447082638886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45984.447082638886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45984.447082638886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45984.447082638886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45984.447082638886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45984.447082638886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45984.447082638886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45984.447082638886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45984.447082638886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45984.447082638886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45984.447082638886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45984.447082638886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45984.447082638886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45984.447082638886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45984.447082638886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45984.447082638886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45984.447082638886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45984.447082638886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ref="G377:G422" ca="1" si="6">IFERROR(NOW()-F377,"")</f>
        <v>45984.447082638886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45984.447082638886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45984.447082638886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45984.447082638886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45984.447082638886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45984.447082638886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45984.447082638886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45984.447082638886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45984.447082638886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45984.447082638886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45984.447082638886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45984.447082638886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45984.447082638886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45984.447082638886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45984.447082638886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45984.447082638886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45984.447082638886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45984.447082638886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45984.447082638886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45984.447082638886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45984.447082638886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45984.447082638886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45984.447082638886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45984.447082638886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45984.447082638886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45984.447082638886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45984.447082638886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45984.447082638886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45984.447082638886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45984.447082638886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45984.447082638886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45984.447082638886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45984.447082638886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45984.447082638886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45984.447082638886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45984.447082638886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45984.447082638886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45984.447082638886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45984.447082638886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45984.447082638886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45984.447082638886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45984.447082638886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45984.447082638886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45984.447082638886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45984.447082638886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45984.447082638886</v>
      </c>
      <c r="H422" s="95"/>
      <c r="I422" s="113" t="str">
        <f>IFERROR(VLOOKUP(D422,DB!A:F,6,0),"")</f>
        <v/>
      </c>
      <c r="J422" s="113" t="str">
        <f>IFERROR(VLOOKUP(D422,DB!A:G,7,0),"")</f>
        <v/>
      </c>
      <c r="K422" s="97"/>
      <c r="L422" s="91" t="str">
        <f>IFERROR(VLOOKUP(D422,DB!A:I,9,0),"")</f>
        <v/>
      </c>
    </row>
  </sheetData>
  <dataValidations count="2">
    <dataValidation allowBlank="1" showInputMessage="1" showErrorMessage="1" sqref="E1" xr:uid="{A4F81451-56CC-4543-9497-104C4E44EE4B}"/>
    <dataValidation type="list" allowBlank="1" showInputMessage="1" showErrorMessage="1" sqref="E2:E4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2"/>
  <sheetViews>
    <sheetView tabSelected="1" workbookViewId="0">
      <selection activeCell="D15" sqref="D15"/>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39118</v>
      </c>
      <c r="B2" s="37" t="str">
        <f>IFERROR(VLOOKUP(D2,DB!A:K,11,0),"")</f>
        <v>R5</v>
      </c>
      <c r="C2" s="37">
        <v>3</v>
      </c>
      <c r="D2" s="106" t="s">
        <v>36011</v>
      </c>
      <c r="E2" s="37" t="s">
        <v>39021</v>
      </c>
      <c r="F2" s="38">
        <v>45891.832060185188</v>
      </c>
      <c r="G2" s="108">
        <f ca="1">IFERROR(NOW()-F2,"")</f>
        <v>92.615022453697748</v>
      </c>
      <c r="H2" s="38">
        <v>45891.790393518517</v>
      </c>
      <c r="I2" s="37" t="str">
        <f>IFERROR(VLOOKUP(D2,DB!A:F,6,0),"")</f>
        <v>Generator-SG</v>
      </c>
      <c r="J2" s="37" t="str">
        <f>IFERROR(VLOOKUP(D2,DB!A:G,7,0),"")</f>
        <v>Vandalized</v>
      </c>
      <c r="K2" s="37" t="s">
        <v>39119</v>
      </c>
      <c r="L2" s="37" t="str">
        <f>IFERROR(VLOOKUP(D2,DB!A:I,9,0),"")</f>
        <v>Latis</v>
      </c>
      <c r="M2" s="105"/>
    </row>
    <row r="3" spans="1:13" ht="30">
      <c r="A3" s="37" t="s">
        <v>39120</v>
      </c>
      <c r="B3" s="37" t="str">
        <f>IFERROR(VLOOKUP(D3,DB!A:K,11,0),"")</f>
        <v>R5</v>
      </c>
      <c r="C3" s="37">
        <v>1</v>
      </c>
      <c r="D3" s="37" t="s">
        <v>33268</v>
      </c>
      <c r="E3" s="37" t="s">
        <v>39103</v>
      </c>
      <c r="F3" s="38">
        <v>45926.188877314817</v>
      </c>
      <c r="G3" s="108">
        <f t="shared" ref="G3" ca="1" si="0">IFERROR(NOW()-F3,"")</f>
        <v>58.258205324069422</v>
      </c>
      <c r="H3" s="38">
        <v>45926.158159722225</v>
      </c>
      <c r="I3" s="37" t="str">
        <f>IFERROR(VLOOKUP(D3,DB!A:F,6,0),"")</f>
        <v>SCECO</v>
      </c>
      <c r="J3" s="37" t="str">
        <f>IFERROR(VLOOKUP(D3,DB!A:G,7,0),"")</f>
        <v>Good</v>
      </c>
      <c r="K3" s="37" t="s">
        <v>39121</v>
      </c>
      <c r="L3" s="37" t="str">
        <f>IFERROR(VLOOKUP(D3,DB!A:I,9,0),"")</f>
        <v>Latis</v>
      </c>
      <c r="M3" s="105"/>
    </row>
    <row r="4" spans="1:13" ht="48" customHeight="1">
      <c r="A4" s="109" t="s">
        <v>39122</v>
      </c>
      <c r="B4" s="109" t="str">
        <f>IFERROR(VLOOKUP(D4,DB!A:K,11,0),"")</f>
        <v>R5</v>
      </c>
      <c r="C4" s="109">
        <v>1</v>
      </c>
      <c r="D4" s="109" t="s">
        <v>34758</v>
      </c>
      <c r="E4" s="109" t="s">
        <v>39103</v>
      </c>
      <c r="F4" s="110">
        <v>45948.661111111112</v>
      </c>
      <c r="G4" s="111">
        <f t="shared" ref="G4" ca="1" si="1">IFERROR(NOW()-F4,"")</f>
        <v>35.785971527773654</v>
      </c>
      <c r="H4" s="110">
        <v>45948.661111111112</v>
      </c>
      <c r="I4" s="109" t="str">
        <f>IFERROR(VLOOKUP(D4,DB!A:F,6,0),"")</f>
        <v>SCECO</v>
      </c>
      <c r="J4" s="109" t="str">
        <f>IFERROR(VLOOKUP(D4,DB!A:G,7,0),"")</f>
        <v>Dead</v>
      </c>
      <c r="K4" s="109" t="s">
        <v>39123</v>
      </c>
      <c r="L4" s="109" t="str">
        <f>IFERROR(VLOOKUP(D4,DB!A:I,9,0),"")</f>
        <v>Latis</v>
      </c>
    </row>
    <row r="5" spans="1:13" s="105" customFormat="1">
      <c r="A5" s="109" t="s">
        <v>39124</v>
      </c>
      <c r="B5" s="109" t="str">
        <f>IFERROR(VLOOKUP(D5,DB!A:K,11,0),"")</f>
        <v>R5</v>
      </c>
      <c r="C5" s="109">
        <v>1</v>
      </c>
      <c r="D5" s="109" t="s">
        <v>33371</v>
      </c>
      <c r="E5" s="109" t="s">
        <v>39021</v>
      </c>
      <c r="F5" s="122">
        <v>45977.514803240738</v>
      </c>
      <c r="G5" s="111">
        <f ca="1">IFERROR(NOW()-F5,"")</f>
        <v>6.9322793981482391</v>
      </c>
      <c r="H5" s="122">
        <v>45977.468807870369</v>
      </c>
      <c r="I5" s="109" t="str">
        <f>IFERROR(VLOOKUP(D5,DB!A:F,6,0),"")</f>
        <v>SCECO</v>
      </c>
      <c r="J5" s="109" t="str">
        <f>IFERROR(VLOOKUP(D5,DB!A:G,7,0),"")</f>
        <v>Weak</v>
      </c>
      <c r="K5" s="109" t="s">
        <v>39125</v>
      </c>
      <c r="L5" s="109" t="str">
        <f>IFERROR(VLOOKUP(D5,DB!A:I,9,0),"")</f>
        <v>Latis</v>
      </c>
    </row>
    <row r="6" spans="1:13" ht="30.75">
      <c r="A6" s="109" t="s">
        <v>39126</v>
      </c>
      <c r="B6" s="109" t="str">
        <f>IFERROR(VLOOKUP(D6,DB!A:K,11,0),"")</f>
        <v>R5</v>
      </c>
      <c r="C6" s="109">
        <v>1</v>
      </c>
      <c r="D6" s="109" t="s">
        <v>36518</v>
      </c>
      <c r="E6" s="109" t="s">
        <v>39021</v>
      </c>
      <c r="F6" s="122">
        <v>45981.373298611114</v>
      </c>
      <c r="G6" s="111">
        <f ca="1">IFERROR(NOW()-F6,"")</f>
        <v>3.0737840277724899</v>
      </c>
      <c r="H6" s="122">
        <v>45981.360798611109</v>
      </c>
      <c r="I6" s="109" t="str">
        <f>IFERROR(VLOOKUP(D6,DB!A:F,6,0),"")</f>
        <v>SCECO</v>
      </c>
      <c r="J6" s="109" t="str">
        <f>IFERROR(VLOOKUP(D6,DB!A:G,7,0),"")</f>
        <v>Dead</v>
      </c>
      <c r="K6" s="109" t="s">
        <v>39127</v>
      </c>
      <c r="L6" s="109" t="str">
        <f>IFERROR(VLOOKUP(D6,DB!A:I,9,0),"")</f>
        <v>Latis</v>
      </c>
    </row>
    <row r="7" spans="1:13">
      <c r="A7" s="109"/>
      <c r="B7" s="109" t="str">
        <f>IFERROR(VLOOKUP(D7,DB!A:K,11,0),"")</f>
        <v/>
      </c>
      <c r="C7" s="109"/>
      <c r="D7" s="109"/>
      <c r="E7" s="109"/>
      <c r="F7" s="109"/>
      <c r="G7" s="111">
        <f ca="1">IFERROR(NOW()-F7,"")</f>
        <v>45984.447082638886</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45984.447082638886</v>
      </c>
      <c r="H8" s="109"/>
      <c r="I8" s="109" t="str">
        <f>IFERROR(VLOOKUP(D8,DB!A:F,6,0),"")</f>
        <v/>
      </c>
      <c r="J8" s="109" t="str">
        <f>IFERROR(VLOOKUP(D8,DB!A:G,7,0),"")</f>
        <v/>
      </c>
      <c r="K8" s="109"/>
      <c r="L8" s="109" t="str">
        <f>IFERROR(VLOOKUP(D8,DB!A:I,9,0),"")</f>
        <v/>
      </c>
    </row>
    <row r="9" spans="1:13">
      <c r="A9" s="109"/>
      <c r="B9" s="109" t="str">
        <f>IFERROR(VLOOKUP(D9,DB!A:K,11,0),"")</f>
        <v>R5</v>
      </c>
      <c r="C9" s="109"/>
      <c r="D9" s="109" t="s">
        <v>33002</v>
      </c>
      <c r="E9" s="109"/>
      <c r="F9" s="109"/>
      <c r="G9" s="111">
        <f ca="1">IFERROR(NOW()-F9,"")</f>
        <v>45984.447082638886</v>
      </c>
      <c r="H9" s="109"/>
      <c r="I9" s="109" t="str">
        <f>IFERROR(VLOOKUP(D9,DB!A:F,6,0),"")</f>
        <v>SCECO</v>
      </c>
      <c r="J9" s="109" t="str">
        <f>IFERROR(VLOOKUP(D9,DB!A:G,7,0),"")</f>
        <v>Dead</v>
      </c>
      <c r="K9" s="109"/>
      <c r="L9" s="109" t="str">
        <f>IFERROR(VLOOKUP(D9,DB!A:I,9,0),"")</f>
        <v>Latis</v>
      </c>
    </row>
    <row r="10" spans="1:13">
      <c r="A10" s="109"/>
      <c r="B10" s="109" t="str">
        <f>IFERROR(VLOOKUP(D10,DB!A:K,11,0),"")</f>
        <v/>
      </c>
      <c r="C10" s="109"/>
      <c r="D10" s="109"/>
      <c r="E10" s="109"/>
      <c r="F10" s="109"/>
      <c r="G10" s="111">
        <f ca="1">IFERROR(NOW()-F10,"")</f>
        <v>45984.447082638886</v>
      </c>
      <c r="H10" s="109"/>
      <c r="I10" s="109" t="str">
        <f>IFERROR(VLOOKUP(D10,DB!A:F,6,0),"")</f>
        <v/>
      </c>
      <c r="J10" s="109" t="str">
        <f>IFERROR(VLOOKUP(D10,DB!A:G,7,0),"")</f>
        <v/>
      </c>
      <c r="K10" s="109"/>
      <c r="L10" s="109" t="str">
        <f>IFERROR(VLOOKUP(D10,DB!A:I,9,0),"")</f>
        <v/>
      </c>
    </row>
    <row r="11" spans="1:13">
      <c r="A11" s="109"/>
      <c r="B11" s="109" t="str">
        <f>IFERROR(VLOOKUP(D11,DB!A:K,11,0),"")</f>
        <v>R5</v>
      </c>
      <c r="C11" s="109"/>
      <c r="D11" s="150" t="s">
        <v>36828</v>
      </c>
      <c r="E11" s="109"/>
      <c r="F11" s="109"/>
      <c r="G11" s="111">
        <f ca="1">IFERROR(NOW()-F11,"")</f>
        <v>45984.447082638886</v>
      </c>
      <c r="H11" s="109"/>
      <c r="I11" s="109" t="str">
        <f>IFERROR(VLOOKUP(D11,DB!A:F,6,0),"")</f>
        <v>SCECO</v>
      </c>
      <c r="J11" s="109" t="str">
        <f>IFERROR(VLOOKUP(D11,DB!A:G,7,0),"")</f>
        <v>Dead</v>
      </c>
      <c r="K11" s="109"/>
      <c r="L11" s="109" t="str">
        <f>IFERROR(VLOOKUP(D11,DB!A:I,9,0),"")</f>
        <v>Latis</v>
      </c>
    </row>
    <row r="12" spans="1:13">
      <c r="A12" s="109"/>
      <c r="B12" s="109" t="str">
        <f>IFERROR(VLOOKUP(D12,DB!A:K,11,0),"")</f>
        <v/>
      </c>
      <c r="C12" s="109"/>
      <c r="D12" s="109"/>
      <c r="E12" s="109"/>
      <c r="F12" s="109"/>
      <c r="G12" s="111">
        <f ca="1">IFERROR(NOW()-F12,"")</f>
        <v>45984.447082638886</v>
      </c>
      <c r="H12" s="109"/>
      <c r="I12" s="109" t="str">
        <f>IFERROR(VLOOKUP(D12,DB!A:F,6,0),"")</f>
        <v/>
      </c>
      <c r="J12" s="109" t="str">
        <f>IFERROR(VLOOKUP(D12,DB!A:G,7,0),"")</f>
        <v/>
      </c>
      <c r="K12" s="109"/>
      <c r="L12" s="109" t="str">
        <f>IFERROR(VLOOKUP(D12,DB!A:I,9,0),"")</f>
        <v/>
      </c>
    </row>
    <row r="13" spans="1:13">
      <c r="A13" s="109"/>
      <c r="B13" s="109" t="str">
        <f>IFERROR(VLOOKUP(D13,DB!A:K,11,0),"")</f>
        <v>R5</v>
      </c>
      <c r="C13" s="109"/>
      <c r="D13" s="109" t="s">
        <v>31132</v>
      </c>
      <c r="E13" s="109"/>
      <c r="F13" s="109"/>
      <c r="G13" s="111">
        <f ca="1">IFERROR(NOW()-F13,"")</f>
        <v>45984.447082638886</v>
      </c>
      <c r="H13" s="109"/>
      <c r="I13" s="109" t="str">
        <f>IFERROR(VLOOKUP(D13,DB!A:F,6,0),"")</f>
        <v>SCECO</v>
      </c>
      <c r="J13" s="109" t="str">
        <f>IFERROR(VLOOKUP(D13,DB!A:G,7,0),"")</f>
        <v>Dead</v>
      </c>
      <c r="K13" s="109"/>
      <c r="L13" s="109" t="str">
        <f>IFERROR(VLOOKUP(D13,DB!A:I,9,0),"")</f>
        <v>Latis</v>
      </c>
    </row>
    <row r="14" spans="1:13">
      <c r="A14" s="109"/>
      <c r="B14" s="109" t="str">
        <f>IFERROR(VLOOKUP(D14,DB!A:K,11,0),"")</f>
        <v/>
      </c>
      <c r="C14" s="109"/>
      <c r="D14" s="109"/>
      <c r="E14" s="109"/>
      <c r="F14" s="109"/>
      <c r="G14" s="111">
        <f ca="1">IFERROR(NOW()-F14,"")</f>
        <v>45984.447082638886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45984.447082638886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45984.447082638886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45984.447082638886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45984.447082638886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45984.447082638886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45984.447082638886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45984.447082638886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45984.447082638886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45984.447082638886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45984.447082638886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45984.447082638886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45984.447082638886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45984.447082638886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45984.447082638886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45984.447082638886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45984.447082638886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45984.447082638886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45984.447082638886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45984.447082638886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45984.447082638886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45984.447082638886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45984.447082638886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45984.447082638886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45984.447082638886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45984.447082638886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45984.447082638886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45984.447082638886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45984.447082638886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45984.447082638886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45984.447082638886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45984.447082638886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45984.447082638886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45984.447082638886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45984.447082638886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45984.447082638886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45984.447082638886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45984.447082638886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45984.447082638886</v>
      </c>
      <c r="H52" s="109"/>
      <c r="I52" s="109" t="str">
        <f>IFERROR(VLOOKUP(D52,DB!A:F,6,0),"")</f>
        <v/>
      </c>
      <c r="J52" s="109" t="str">
        <f>IFERROR(VLOOKUP(D52,DB!A:G,7,0),"")</f>
        <v/>
      </c>
      <c r="K52" s="109"/>
      <c r="L52" s="109" t="str">
        <f>IFERROR(VLOOKUP(D52,DB!A:I,9,0),"")</f>
        <v/>
      </c>
    </row>
    <row r="53" spans="1:12">
      <c r="A53" s="125"/>
      <c r="B53" s="125" t="str">
        <f>IFERROR(VLOOKUP(D53,DB!A:K,11,0),"")</f>
        <v/>
      </c>
      <c r="C53" s="125"/>
      <c r="D53" s="125"/>
      <c r="E53" s="125"/>
      <c r="F53" s="126"/>
      <c r="G53" s="111">
        <f ca="1">IFERROR(NOW()-F53,"")</f>
        <v>45984.447082638886</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45984.447082638886</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45984.447082638886</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45984.447082638886</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45984.447082638886</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45984.447082638886</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45984.447082638886</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45984.447082638886</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45984.447082638886</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45984.447082638886</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45984.447082638886</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45984.447082638886</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45984.447082638886</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45984.447082638886</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45984.447082638886</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45984.447082638886</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45984.447082638886</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45984.447082638886</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45984.447082638886</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45984.447082638886</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45984.447082638886</v>
      </c>
      <c r="H73" s="126"/>
      <c r="I73" s="125" t="str">
        <f>IFERROR(VLOOKUP(D73,DB!A:F,6,0),"")</f>
        <v/>
      </c>
      <c r="J73" s="125" t="str">
        <f>IFERROR(VLOOKUP(D73,DB!A:G,7,0),"")</f>
        <v/>
      </c>
      <c r="K73" s="125"/>
      <c r="L73" s="125" t="str">
        <f>IFERROR(VLOOKUP(D73,DB!A:I,9,0),"")</f>
        <v/>
      </c>
    </row>
    <row r="74" spans="1:12">
      <c r="A74" s="125"/>
      <c r="B74" s="125" t="str">
        <f>IFERROR(VLOOKUP(D74,DB!A:K,11,0),"")</f>
        <v/>
      </c>
      <c r="C74" s="125"/>
      <c r="D74" s="125"/>
      <c r="E74" s="125"/>
      <c r="F74" s="126"/>
      <c r="G74" s="111">
        <f ca="1">IFERROR(NOW()-F74,"")</f>
        <v>45984.447082638886</v>
      </c>
      <c r="H74" s="126"/>
      <c r="I74" s="125" t="str">
        <f>IFERROR(VLOOKUP(D74,DB!A:F,6,0),"")</f>
        <v/>
      </c>
      <c r="J74" s="125" t="str">
        <f>IFERROR(VLOOKUP(D74,DB!A:G,7,0),"")</f>
        <v/>
      </c>
      <c r="K74" s="125"/>
      <c r="L74" s="125" t="str">
        <f>IFERROR(VLOOKUP(D74,DB!A:I,9,0),"")</f>
        <v/>
      </c>
    </row>
    <row r="75" spans="1:12">
      <c r="A75" s="125"/>
      <c r="B75" s="125" t="str">
        <f>IFERROR(VLOOKUP(D75,DB!A:K,11,0),"")</f>
        <v/>
      </c>
      <c r="C75" s="125"/>
      <c r="D75" s="125"/>
      <c r="E75" s="125"/>
      <c r="F75" s="126"/>
      <c r="G75" s="111">
        <f ca="1">IFERROR(NOW()-F75,"")</f>
        <v>45984.447082638886</v>
      </c>
      <c r="H75" s="126"/>
      <c r="I75" s="125" t="str">
        <f>IFERROR(VLOOKUP(D75,DB!A:F,6,0),"")</f>
        <v/>
      </c>
      <c r="J75" s="125" t="str">
        <f>IFERROR(VLOOKUP(D75,DB!A:G,7,0),"")</f>
        <v/>
      </c>
      <c r="K75" s="125"/>
      <c r="L75" s="125" t="str">
        <f>IFERROR(VLOOKUP(D75,DB!A:I,9,0),"")</f>
        <v/>
      </c>
    </row>
    <row r="76" spans="1:12">
      <c r="A76" s="125"/>
      <c r="B76" s="125" t="str">
        <f>IFERROR(VLOOKUP(D76,DB!A:K,11,0),"")</f>
        <v/>
      </c>
      <c r="C76" s="125"/>
      <c r="D76" s="125"/>
      <c r="E76" s="125"/>
      <c r="F76" s="126"/>
      <c r="G76" s="111">
        <f ca="1">IFERROR(NOW()-F76,"")</f>
        <v>45984.447082638886</v>
      </c>
      <c r="H76" s="126"/>
      <c r="I76" s="125" t="str">
        <f>IFERROR(VLOOKUP(D76,DB!A:F,6,0),"")</f>
        <v/>
      </c>
      <c r="J76" s="125" t="str">
        <f>IFERROR(VLOOKUP(D76,DB!A:G,7,0),"")</f>
        <v/>
      </c>
      <c r="K76" s="125"/>
      <c r="L76" s="125" t="str">
        <f>IFERROR(VLOOKUP(D76,DB!A:I,9,0),"")</f>
        <v/>
      </c>
    </row>
    <row r="77" spans="1:12">
      <c r="A77" s="125"/>
      <c r="B77" s="125" t="str">
        <f>IFERROR(VLOOKUP(D77,DB!A:K,11,0),"")</f>
        <v/>
      </c>
      <c r="C77" s="125"/>
      <c r="D77" s="125"/>
      <c r="E77" s="125"/>
      <c r="F77" s="126"/>
      <c r="G77" s="111">
        <f ca="1">IFERROR(NOW()-F77,"")</f>
        <v>45984.447082638886</v>
      </c>
      <c r="H77" s="126"/>
      <c r="I77" s="125" t="str">
        <f>IFERROR(VLOOKUP(D77,DB!A:F,6,0),"")</f>
        <v/>
      </c>
      <c r="J77" s="125" t="str">
        <f>IFERROR(VLOOKUP(D77,DB!A:G,7,0),"")</f>
        <v/>
      </c>
      <c r="K77" s="125"/>
      <c r="L77" s="125" t="str">
        <f>IFERROR(VLOOKUP(D77,DB!A:I,9,0),"")</f>
        <v/>
      </c>
    </row>
    <row r="78" spans="1:12">
      <c r="A78" s="125"/>
      <c r="B78" s="125" t="str">
        <f>IFERROR(VLOOKUP(D78,DB!A:K,11,0),"")</f>
        <v/>
      </c>
      <c r="C78" s="125"/>
      <c r="D78" s="125"/>
      <c r="E78" s="125"/>
      <c r="F78" s="126"/>
      <c r="G78" s="111">
        <f ca="1">IFERROR(NOW()-F78,"")</f>
        <v>45984.447082638886</v>
      </c>
      <c r="H78" s="126"/>
      <c r="I78" s="125" t="str">
        <f>IFERROR(VLOOKUP(D78,DB!A:F,6,0),"")</f>
        <v/>
      </c>
      <c r="J78" s="125" t="str">
        <f>IFERROR(VLOOKUP(D78,DB!A:G,7,0),"")</f>
        <v/>
      </c>
      <c r="K78" s="125"/>
      <c r="L78" s="125" t="str">
        <f>IFERROR(VLOOKUP(D78,DB!A:I,9,0),"")</f>
        <v/>
      </c>
    </row>
    <row r="79" spans="1:12">
      <c r="A79" s="125"/>
      <c r="B79" s="125" t="str">
        <f>IFERROR(VLOOKUP(D79,DB!A:K,11,0),"")</f>
        <v/>
      </c>
      <c r="C79" s="125"/>
      <c r="D79" s="125"/>
      <c r="E79" s="125"/>
      <c r="F79" s="126"/>
      <c r="G79" s="111">
        <f ca="1">IFERROR(NOW()-F79,"")</f>
        <v>45984.447082638886</v>
      </c>
      <c r="H79" s="126"/>
      <c r="I79" s="125" t="str">
        <f>IFERROR(VLOOKUP(D79,DB!A:F,6,0),"")</f>
        <v/>
      </c>
      <c r="J79" s="125" t="str">
        <f>IFERROR(VLOOKUP(D79,DB!A:G,7,0),"")</f>
        <v/>
      </c>
      <c r="K79" s="125"/>
      <c r="L79" s="125" t="str">
        <f>IFERROR(VLOOKUP(D79,DB!A:I,9,0),"")</f>
        <v/>
      </c>
    </row>
    <row r="80" spans="1:12">
      <c r="A80" s="125"/>
      <c r="B80" s="125" t="str">
        <f>IFERROR(VLOOKUP(D80,DB!A:K,11,0),"")</f>
        <v/>
      </c>
      <c r="C80" s="125"/>
      <c r="D80" s="125"/>
      <c r="E80" s="125"/>
      <c r="F80" s="126"/>
      <c r="G80" s="111">
        <f ca="1">IFERROR(NOW()-F80,"")</f>
        <v>45984.447082638886</v>
      </c>
      <c r="H80" s="126"/>
      <c r="I80" s="125" t="str">
        <f>IFERROR(VLOOKUP(D80,DB!A:F,6,0),"")</f>
        <v/>
      </c>
      <c r="J80" s="125" t="str">
        <f>IFERROR(VLOOKUP(D80,DB!A:G,7,0),"")</f>
        <v/>
      </c>
      <c r="K80" s="125"/>
      <c r="L80" s="125" t="str">
        <f>IFERROR(VLOOKUP(D80,DB!A:I,9,0),"")</f>
        <v/>
      </c>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sheetData>
  <dataValidations count="2">
    <dataValidation allowBlank="1" showInputMessage="1" showErrorMessage="1" sqref="E1" xr:uid="{920C6338-E771-4DAE-8C89-92A9093EA4DE}"/>
    <dataValidation type="list" allowBlank="1" showInputMessage="1" showErrorMessage="1" sqref="E2:E8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3"/>
  <sheetViews>
    <sheetView workbookViewId="0">
      <selection activeCell="K4" sqref="K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4" t="s">
        <v>39128</v>
      </c>
      <c r="B2" s="145" t="str">
        <f>IFERROR(VLOOKUP(D2,DB!A:K,11,0),"")</f>
        <v>R6</v>
      </c>
      <c r="C2" s="146">
        <v>2</v>
      </c>
      <c r="D2" t="s">
        <v>34719</v>
      </c>
      <c r="E2" s="109" t="s">
        <v>39103</v>
      </c>
      <c r="F2" s="147">
        <v>45984.414803240739</v>
      </c>
      <c r="G2" s="75"/>
      <c r="H2" s="147">
        <v>45984.402407407404</v>
      </c>
      <c r="I2" s="145" t="str">
        <f>IFERROR(VLOOKUP(D2,DB!A:F,6,0),"")</f>
        <v>SCECO</v>
      </c>
      <c r="J2" s="145" t="str">
        <f>IFERROR(VLOOKUP(D2,DB!A:G,7,0),"")</f>
        <v>Dead</v>
      </c>
      <c r="K2" s="148" t="s">
        <v>39129</v>
      </c>
      <c r="L2" s="149" t="str">
        <f>IFERROR(VLOOKUP(D2,DB!A:I,9,0),"")</f>
        <v>Latis</v>
      </c>
    </row>
    <row r="3" spans="1:16382" ht="31.5" customHeight="1">
      <c r="A3" s="144" t="s">
        <v>39114</v>
      </c>
      <c r="B3" s="145" t="str">
        <f>IFERROR(VLOOKUP(D3,DB!A:K,11,0),"")</f>
        <v>R6</v>
      </c>
      <c r="C3" s="146">
        <v>1</v>
      </c>
      <c r="D3" t="s">
        <v>32420</v>
      </c>
      <c r="E3" s="109" t="s">
        <v>39103</v>
      </c>
      <c r="F3" s="147"/>
      <c r="G3" s="75"/>
      <c r="H3" s="147"/>
      <c r="I3" s="145" t="str">
        <f>IFERROR(VLOOKUP(D3,DB!A:F,6,0),"")</f>
        <v>SCECO</v>
      </c>
      <c r="J3" s="145" t="str">
        <f>IFERROR(VLOOKUP(D3,DB!A:G,7,0),"")</f>
        <v>Vandalized</v>
      </c>
      <c r="K3" s="148" t="s">
        <v>39130</v>
      </c>
      <c r="L3" s="149" t="str">
        <f>IFERROR(VLOOKUP(D3,DB!A:I,9,0),"")</f>
        <v>Latis</v>
      </c>
    </row>
    <row r="4" spans="1:16382" ht="31.5" customHeight="1">
      <c r="A4" s="144" t="s">
        <v>39114</v>
      </c>
      <c r="B4" s="145" t="str">
        <f>IFERROR(VLOOKUP(D4,DB!A:K,11,0),"")</f>
        <v>R6</v>
      </c>
      <c r="C4" s="146">
        <v>1</v>
      </c>
      <c r="D4" t="s">
        <v>35682</v>
      </c>
      <c r="E4" s="109" t="s">
        <v>39103</v>
      </c>
      <c r="F4" s="147"/>
      <c r="G4" s="75">
        <f t="shared" ref="G2:G4" ca="1" si="0">IFERROR(NOW()-F4,"-")</f>
        <v>45984.447082638886</v>
      </c>
      <c r="H4" s="147"/>
      <c r="I4" s="145" t="str">
        <f>IFERROR(VLOOKUP(D4,DB!A:F,6,0),"")</f>
        <v>SCECO</v>
      </c>
      <c r="J4" s="145" t="str">
        <f>IFERROR(VLOOKUP(D4,DB!A:G,7,0),"")</f>
        <v>Dead</v>
      </c>
      <c r="K4" s="148" t="s">
        <v>39131</v>
      </c>
      <c r="L4" s="149" t="str">
        <f>IFERROR(VLOOKUP(D4,DB!A:I,9,0),"")</f>
        <v>Latis</v>
      </c>
    </row>
    <row r="5" spans="1:16382" ht="31.5" customHeight="1">
      <c r="A5" s="144"/>
      <c r="B5" s="145" t="str">
        <f>IFERROR(VLOOKUP(D5,DB!A:K,11,0),"")</f>
        <v>R6</v>
      </c>
      <c r="C5" s="146"/>
      <c r="D5" t="s">
        <v>36654</v>
      </c>
      <c r="E5" s="109" t="s">
        <v>39021</v>
      </c>
      <c r="F5" s="147"/>
      <c r="G5" s="75">
        <f ca="1">IFERROR(NOW()-F5,"-")</f>
        <v>45984.447082638886</v>
      </c>
      <c r="H5" s="147"/>
      <c r="I5" s="145" t="str">
        <f>IFERROR(VLOOKUP(D5,DB!A:F,6,0),"")</f>
        <v>SCECO</v>
      </c>
      <c r="J5" s="145" t="str">
        <f>IFERROR(VLOOKUP(D5,DB!A:G,7,0),"")</f>
        <v xml:space="preserve">Weak </v>
      </c>
      <c r="K5" s="148" t="s">
        <v>39132</v>
      </c>
      <c r="L5" s="149" t="str">
        <f>IFERROR(VLOOKUP(D5,DB!A:I,9,0),"")</f>
        <v>Latis</v>
      </c>
    </row>
    <row r="6" spans="1:16382" ht="31.5" customHeight="1">
      <c r="A6" s="144"/>
      <c r="B6" s="145" t="str">
        <f>IFERROR(VLOOKUP(D6,DB!A:K,11,0),"")</f>
        <v>R6</v>
      </c>
      <c r="C6" s="146"/>
      <c r="D6" s="143" t="s">
        <v>31796</v>
      </c>
      <c r="E6" s="109" t="s">
        <v>39021</v>
      </c>
      <c r="F6" s="147"/>
      <c r="G6" s="75">
        <f ca="1">IFERROR(NOW()-F6,"-")</f>
        <v>45984.447082638886</v>
      </c>
      <c r="H6" s="147"/>
      <c r="I6" s="145" t="str">
        <f>IFERROR(VLOOKUP(D6,DB!A:F,6,0),"")</f>
        <v>SCECO</v>
      </c>
      <c r="J6" s="145" t="str">
        <f>IFERROR(VLOOKUP(D6,DB!A:G,7,0),"")</f>
        <v>Vandalized</v>
      </c>
      <c r="K6" s="148" t="s">
        <v>39133</v>
      </c>
      <c r="L6" s="149" t="str">
        <f>IFERROR(VLOOKUP(D6,DB!A:I,9,0),"")</f>
        <v>Latis</v>
      </c>
    </row>
    <row r="7" spans="1:16382" ht="31.5" customHeight="1">
      <c r="A7" s="144"/>
      <c r="B7" s="145" t="str">
        <f>IFERROR(VLOOKUP(D7,DB!A:K,11,0),"")</f>
        <v/>
      </c>
      <c r="C7" s="146"/>
      <c r="D7" s="145"/>
      <c r="E7" s="109"/>
      <c r="F7" s="147"/>
      <c r="G7" s="75">
        <f ca="1">IFERROR(NOW()-F7,"-")</f>
        <v>45984.447082638886</v>
      </c>
      <c r="H7" s="147"/>
      <c r="I7" s="145" t="str">
        <f>IFERROR(VLOOKUP(D7,DB!A:F,6,0),"")</f>
        <v/>
      </c>
      <c r="J7" s="145" t="str">
        <f>IFERROR(VLOOKUP(D7,DB!A:G,7,0),"")</f>
        <v/>
      </c>
      <c r="K7" s="148"/>
      <c r="L7" s="149" t="str">
        <f>IFERROR(VLOOKUP(D7,DB!A:I,9,0),"")</f>
        <v/>
      </c>
    </row>
    <row r="8" spans="1:16382" ht="31.5" customHeight="1">
      <c r="A8" s="144"/>
      <c r="B8" s="145" t="str">
        <f>IFERROR(VLOOKUP(D8,DB!A:K,11,0),"")</f>
        <v/>
      </c>
      <c r="C8" s="146"/>
      <c r="D8" s="145"/>
      <c r="E8" s="109"/>
      <c r="F8" s="147"/>
      <c r="G8" s="75">
        <f ca="1">IFERROR(NOW()-F8,"-")</f>
        <v>45984.447082638886</v>
      </c>
      <c r="H8" s="147"/>
      <c r="I8" s="145" t="str">
        <f>IFERROR(VLOOKUP(D8,DB!A:F,6,0),"")</f>
        <v/>
      </c>
      <c r="J8" s="145" t="str">
        <f>IFERROR(VLOOKUP(D8,DB!A:G,7,0),"")</f>
        <v/>
      </c>
      <c r="K8" s="148"/>
      <c r="L8" s="149" t="str">
        <f>IFERROR(VLOOKUP(D8,DB!A:I,9,0),"")</f>
        <v/>
      </c>
    </row>
    <row r="9" spans="1:16382" ht="31.5" customHeight="1">
      <c r="A9" s="144"/>
      <c r="B9" s="145" t="str">
        <f>IFERROR(VLOOKUP(D9,DB!A:K,11,0),"")</f>
        <v/>
      </c>
      <c r="C9" s="146"/>
      <c r="D9" s="145"/>
      <c r="E9" s="109"/>
      <c r="F9" s="147"/>
      <c r="G9" s="75">
        <f ca="1">IFERROR(NOW()-F9,"-")</f>
        <v>45984.447082638886</v>
      </c>
      <c r="H9" s="147"/>
      <c r="I9" s="145" t="str">
        <f>IFERROR(VLOOKUP(D9,DB!A:F,6,0),"")</f>
        <v/>
      </c>
      <c r="J9" s="145" t="str">
        <f>IFERROR(VLOOKUP(D9,DB!A:G,7,0),"")</f>
        <v/>
      </c>
      <c r="K9" s="148"/>
      <c r="L9" s="149" t="str">
        <f>IFERROR(VLOOKUP(D9,DB!A:I,9,0),"")</f>
        <v/>
      </c>
    </row>
    <row r="10" spans="1:16382" ht="31.5" customHeight="1">
      <c r="A10" s="144"/>
      <c r="B10" s="145" t="str">
        <f>IFERROR(VLOOKUP(D10,DB!A:K,11,0),"")</f>
        <v/>
      </c>
      <c r="C10" s="146"/>
      <c r="D10" s="145"/>
      <c r="E10" s="109"/>
      <c r="F10" s="147"/>
      <c r="G10" s="75">
        <f ca="1">IFERROR(NOW()-F10,"-")</f>
        <v>45984.447082638886</v>
      </c>
      <c r="H10" s="147"/>
      <c r="I10" s="145" t="str">
        <f>IFERROR(VLOOKUP(D10,DB!A:F,6,0),"")</f>
        <v/>
      </c>
      <c r="J10" s="145" t="str">
        <f>IFERROR(VLOOKUP(D10,DB!A:G,7,0),"")</f>
        <v/>
      </c>
      <c r="K10" s="148"/>
      <c r="L10" s="149" t="str">
        <f>IFERROR(VLOOKUP(D10,DB!A:I,9,0),"")</f>
        <v/>
      </c>
    </row>
    <row r="11" spans="1:16382" ht="31.5" customHeight="1">
      <c r="A11" s="144"/>
      <c r="B11" s="145" t="str">
        <f>IFERROR(VLOOKUP(D11,DB!A:K,11,0),"")</f>
        <v/>
      </c>
      <c r="C11" s="146"/>
      <c r="D11" s="145"/>
      <c r="E11" s="109"/>
      <c r="F11" s="147"/>
      <c r="G11" s="75">
        <f ca="1">IFERROR(NOW()-F11,"-")</f>
        <v>45984.447082638886</v>
      </c>
      <c r="H11" s="147"/>
      <c r="I11" s="145" t="str">
        <f>IFERROR(VLOOKUP(D11,DB!A:F,6,0),"")</f>
        <v/>
      </c>
      <c r="J11" s="145" t="str">
        <f>IFERROR(VLOOKUP(D11,DB!A:G,7,0),"")</f>
        <v/>
      </c>
      <c r="K11" s="148"/>
      <c r="L11" s="149" t="str">
        <f>IFERROR(VLOOKUP(D11,DB!A:I,9,0),"")</f>
        <v/>
      </c>
    </row>
    <row r="12" spans="1:16382" ht="31.5" customHeight="1">
      <c r="A12" s="144"/>
      <c r="B12" s="145" t="str">
        <f>IFERROR(VLOOKUP(D12,DB!A:K,11,0),"")</f>
        <v/>
      </c>
      <c r="C12" s="146"/>
      <c r="D12" s="145"/>
      <c r="E12" s="109"/>
      <c r="F12" s="147"/>
      <c r="G12" s="75">
        <f ca="1">IFERROR(NOW()-F12,"-")</f>
        <v>45984.447082638886</v>
      </c>
      <c r="H12" s="147"/>
      <c r="I12" s="145" t="str">
        <f>IFERROR(VLOOKUP(D12,DB!A:F,6,0),"")</f>
        <v/>
      </c>
      <c r="J12" s="145" t="str">
        <f>IFERROR(VLOOKUP(D12,DB!A:G,7,0),"")</f>
        <v/>
      </c>
      <c r="K12" s="148"/>
      <c r="L12" s="149" t="str">
        <f>IFERROR(VLOOKUP(D12,DB!A:I,9,0),"")</f>
        <v/>
      </c>
    </row>
    <row r="13" spans="1:16382" ht="31.5" customHeight="1">
      <c r="A13" s="144"/>
      <c r="B13" s="145" t="str">
        <f>IFERROR(VLOOKUP(D13,DB!A:K,11,0),"")</f>
        <v/>
      </c>
      <c r="C13" s="146"/>
      <c r="D13" s="143"/>
      <c r="E13" s="109"/>
      <c r="F13" s="147"/>
      <c r="G13" s="75">
        <f ca="1">IFERROR(NOW()-F13,"-")</f>
        <v>45984.447082638886</v>
      </c>
      <c r="H13" s="147"/>
      <c r="I13" s="145" t="str">
        <f>IFERROR(VLOOKUP(D13,DB!A:F,6,0),"")</f>
        <v/>
      </c>
      <c r="J13" s="145" t="str">
        <f>IFERROR(VLOOKUP(D13,DB!A:G,7,0),"")</f>
        <v/>
      </c>
      <c r="K13" s="148"/>
      <c r="L13" s="149" t="str">
        <f>IFERROR(VLOOKUP(D13,DB!A:I,9,0),"")</f>
        <v/>
      </c>
    </row>
    <row r="14" spans="1:16382" ht="31.5" customHeight="1">
      <c r="A14" s="144"/>
      <c r="B14" s="145" t="str">
        <f>IFERROR(VLOOKUP(D14,DB!A:K,11,0),"")</f>
        <v/>
      </c>
      <c r="C14" s="146"/>
      <c r="D14" s="145"/>
      <c r="E14" s="109"/>
      <c r="F14" s="147"/>
      <c r="G14" s="75">
        <f ca="1">IFERROR(NOW()-F14,"-")</f>
        <v>45984.447082638886</v>
      </c>
      <c r="H14" s="147"/>
      <c r="I14" s="145" t="str">
        <f>IFERROR(VLOOKUP(D14,DB!A:F,6,0),"")</f>
        <v/>
      </c>
      <c r="J14" s="145" t="str">
        <f>IFERROR(VLOOKUP(D14,DB!A:G,7,0),"")</f>
        <v/>
      </c>
      <c r="K14" s="148"/>
      <c r="L14" s="149" t="str">
        <f>IFERROR(VLOOKUP(D14,DB!A:I,9,0),"")</f>
        <v/>
      </c>
    </row>
    <row r="15" spans="1:16382" ht="31.5" customHeight="1">
      <c r="A15" s="144"/>
      <c r="B15" s="145" t="str">
        <f>IFERROR(VLOOKUP(D15,DB!A:K,11,0),"")</f>
        <v/>
      </c>
      <c r="C15" s="146"/>
      <c r="D15" s="145"/>
      <c r="E15" s="109"/>
      <c r="F15" s="147"/>
      <c r="G15" s="75">
        <f ca="1">IFERROR(NOW()-F15,"-")</f>
        <v>45984.447082638886</v>
      </c>
      <c r="H15" s="147"/>
      <c r="I15" s="145" t="str">
        <f>IFERROR(VLOOKUP(D15,DB!A:F,6,0),"")</f>
        <v/>
      </c>
      <c r="J15" s="145" t="str">
        <f>IFERROR(VLOOKUP(D15,DB!A:G,7,0),"")</f>
        <v/>
      </c>
      <c r="K15" s="148"/>
      <c r="L15" s="149" t="str">
        <f>IFERROR(VLOOKUP(D15,DB!A:I,9,0),"")</f>
        <v/>
      </c>
    </row>
    <row r="16" spans="1:16382" ht="31.5" customHeight="1">
      <c r="A16" s="144"/>
      <c r="B16" s="145" t="str">
        <f>IFERROR(VLOOKUP(D16,DB!A:K,11,0),"")</f>
        <v/>
      </c>
      <c r="C16" s="146"/>
      <c r="D16" s="145"/>
      <c r="E16" s="109"/>
      <c r="F16" s="147"/>
      <c r="G16" s="75">
        <f ca="1">IFERROR(NOW()-F16,"-")</f>
        <v>45984.447082638886</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45984.447082638886</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45984.447082638886</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45984.447082638886</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3"/>
      <c r="E20" s="109"/>
      <c r="F20" s="147"/>
      <c r="G20" s="75">
        <f ca="1">IFERROR(NOW()-F20,"-")</f>
        <v>45984.447082638886</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45984.447082638886</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45984.447082638886</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45984.447082638886</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45984.447082638886</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45984.447082638886</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45984.447082638886</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3"/>
      <c r="E27" s="109"/>
      <c r="F27" s="147"/>
      <c r="G27" s="75">
        <f ca="1">IFERROR(NOW()-F27,"-")</f>
        <v>45984.447082638886</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45984.447082638886</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45984.447082638886</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45984.447082638886</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45984.447082638886</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45984.447082638886</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45984.447082638886</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3"/>
      <c r="E34" s="109"/>
      <c r="F34" s="147"/>
      <c r="G34" s="75">
        <f ca="1">IFERROR(NOW()-F34,"-")</f>
        <v>45984.447082638886</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45984.447082638886</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45984.447082638886</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45984.447082638886</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45984.447082638886</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45984.447082638886</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45984.447082638886</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3"/>
      <c r="E41" s="109"/>
      <c r="F41" s="147"/>
      <c r="G41" s="75">
        <f ca="1">IFERROR(NOW()-F41,"-")</f>
        <v>45984.447082638886</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45984.447082638886</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45984.447082638886</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45984.447082638886</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45984.447082638886</v>
      </c>
      <c r="H45" s="147"/>
      <c r="I45" s="145" t="str">
        <f>IFERROR(VLOOKUP(D45,DB!A:F,6,0),"")</f>
        <v/>
      </c>
      <c r="J45" s="145" t="str">
        <f>IFERROR(VLOOKUP(D45,DB!A:G,7,0),"")</f>
        <v/>
      </c>
      <c r="K45" s="148"/>
      <c r="L45" s="149" t="str">
        <f>IFERROR(VLOOKUP(D45,DB!A:I,9,0),"")</f>
        <v/>
      </c>
    </row>
    <row r="46" spans="1:12" ht="31.5" customHeight="1">
      <c r="A46" s="144"/>
      <c r="B46" s="145" t="str">
        <f>IFERROR(VLOOKUP(D46,DB!A:K,11,0),"")</f>
        <v/>
      </c>
      <c r="C46" s="146"/>
      <c r="D46" s="145"/>
      <c r="E46" s="109"/>
      <c r="F46" s="147"/>
      <c r="G46" s="75">
        <f ca="1">IFERROR(NOW()-F46,"-")</f>
        <v>45984.447082638886</v>
      </c>
      <c r="H46" s="147"/>
      <c r="I46" s="145" t="str">
        <f>IFERROR(VLOOKUP(D46,DB!A:F,6,0),"")</f>
        <v/>
      </c>
      <c r="J46" s="145" t="str">
        <f>IFERROR(VLOOKUP(D46,DB!A:G,7,0),"")</f>
        <v/>
      </c>
      <c r="K46" s="148"/>
      <c r="L46" s="149" t="str">
        <f>IFERROR(VLOOKUP(D46,DB!A:I,9,0),"")</f>
        <v/>
      </c>
    </row>
    <row r="47" spans="1:12" ht="31.5" customHeight="1">
      <c r="A47" s="144"/>
      <c r="B47" s="145" t="str">
        <f>IFERROR(VLOOKUP(D47,DB!A:K,11,0),"")</f>
        <v/>
      </c>
      <c r="C47" s="146"/>
      <c r="D47" s="145"/>
      <c r="E47" s="109"/>
      <c r="F47" s="147"/>
      <c r="G47" s="75">
        <f ca="1">IFERROR(NOW()-F47,"-")</f>
        <v>45984.447082638886</v>
      </c>
      <c r="H47" s="147"/>
      <c r="I47" s="145" t="str">
        <f>IFERROR(VLOOKUP(D47,DB!A:F,6,0),"")</f>
        <v/>
      </c>
      <c r="J47" s="145" t="str">
        <f>IFERROR(VLOOKUP(D47,DB!A:G,7,0),"")</f>
        <v/>
      </c>
      <c r="K47" s="148"/>
      <c r="L47" s="149" t="str">
        <f>IFERROR(VLOOKUP(D47,DB!A:I,9,0),"")</f>
        <v/>
      </c>
    </row>
    <row r="48" spans="1:12" ht="31.5" customHeight="1">
      <c r="A48" s="144"/>
      <c r="B48" s="145" t="str">
        <f>IFERROR(VLOOKUP(D48,DB!A:K,11,0),"")</f>
        <v/>
      </c>
      <c r="C48" s="146"/>
      <c r="D48" s="143"/>
      <c r="E48" s="109"/>
      <c r="F48" s="147"/>
      <c r="G48" s="75">
        <f ca="1">IFERROR(NOW()-F48,"-")</f>
        <v>45984.447082638886</v>
      </c>
      <c r="H48" s="147"/>
      <c r="I48" s="145" t="str">
        <f>IFERROR(VLOOKUP(D48,DB!A:F,6,0),"")</f>
        <v/>
      </c>
      <c r="J48" s="145" t="str">
        <f>IFERROR(VLOOKUP(D48,DB!A:G,7,0),"")</f>
        <v/>
      </c>
      <c r="K48" s="148"/>
      <c r="L48" s="149" t="str">
        <f>IFERROR(VLOOKUP(D48,DB!A:I,9,0),"")</f>
        <v/>
      </c>
    </row>
    <row r="49" spans="1:12" ht="31.5" customHeight="1">
      <c r="A49" s="144"/>
      <c r="B49" s="145" t="str">
        <f>IFERROR(VLOOKUP(D49,DB!A:K,11,0),"")</f>
        <v/>
      </c>
      <c r="C49" s="146"/>
      <c r="D49" s="145"/>
      <c r="E49" s="109"/>
      <c r="F49" s="147"/>
      <c r="G49" s="75">
        <f ca="1">IFERROR(NOW()-F49,"-")</f>
        <v>45984.447082638886</v>
      </c>
      <c r="H49" s="147"/>
      <c r="I49" s="145" t="str">
        <f>IFERROR(VLOOKUP(D49,DB!A:F,6,0),"")</f>
        <v/>
      </c>
      <c r="J49" s="145" t="str">
        <f>IFERROR(VLOOKUP(D49,DB!A:G,7,0),"")</f>
        <v/>
      </c>
      <c r="K49" s="148"/>
      <c r="L49" s="149" t="str">
        <f>IFERROR(VLOOKUP(D49,DB!A:I,9,0),"")</f>
        <v/>
      </c>
    </row>
    <row r="50" spans="1:12" ht="31.5" customHeight="1">
      <c r="A50" s="144"/>
      <c r="B50" s="145" t="str">
        <f>IFERROR(VLOOKUP(D50,DB!A:K,11,0),"")</f>
        <v/>
      </c>
      <c r="C50" s="146"/>
      <c r="D50" s="145"/>
      <c r="E50" s="109"/>
      <c r="F50" s="147"/>
      <c r="G50" s="75">
        <f ca="1">IFERROR(NOW()-F50,"-")</f>
        <v>45984.447082638886</v>
      </c>
      <c r="H50" s="147"/>
      <c r="I50" s="145" t="str">
        <f>IFERROR(VLOOKUP(D50,DB!A:F,6,0),"")</f>
        <v/>
      </c>
      <c r="J50" s="145" t="str">
        <f>IFERROR(VLOOKUP(D50,DB!A:G,7,0),"")</f>
        <v/>
      </c>
      <c r="K50" s="148"/>
      <c r="L50" s="149" t="str">
        <f>IFERROR(VLOOKUP(D50,DB!A:I,9,0),"")</f>
        <v/>
      </c>
    </row>
    <row r="51" spans="1:12" ht="31.5" customHeight="1">
      <c r="A51" s="144"/>
      <c r="B51" s="145" t="str">
        <f>IFERROR(VLOOKUP(D51,DB!A:K,11,0),"")</f>
        <v/>
      </c>
      <c r="C51" s="146"/>
      <c r="D51" s="145"/>
      <c r="E51" s="109"/>
      <c r="F51" s="147"/>
      <c r="G51" s="75">
        <f ca="1">IFERROR(NOW()-F51,"-")</f>
        <v>45984.447082638886</v>
      </c>
      <c r="H51" s="147"/>
      <c r="I51" s="145" t="str">
        <f>IFERROR(VLOOKUP(D51,DB!A:F,6,0),"")</f>
        <v/>
      </c>
      <c r="J51" s="145" t="str">
        <f>IFERROR(VLOOKUP(D51,DB!A:G,7,0),"")</f>
        <v/>
      </c>
      <c r="K51" s="148"/>
      <c r="L51" s="149" t="str">
        <f>IFERROR(VLOOKUP(D51,DB!A:I,9,0),"")</f>
        <v/>
      </c>
    </row>
    <row r="52" spans="1:12" ht="31.5" customHeight="1">
      <c r="A52" s="144"/>
      <c r="B52" s="145" t="str">
        <f>IFERROR(VLOOKUP(D52,DB!A:K,11,0),"")</f>
        <v/>
      </c>
      <c r="C52" s="146"/>
      <c r="D52" s="145"/>
      <c r="E52" s="109"/>
      <c r="F52" s="147"/>
      <c r="G52" s="75">
        <f ca="1">IFERROR(NOW()-F52,"-")</f>
        <v>45984.447082638886</v>
      </c>
      <c r="H52" s="147"/>
      <c r="I52" s="145" t="str">
        <f>IFERROR(VLOOKUP(D52,DB!A:F,6,0),"")</f>
        <v/>
      </c>
      <c r="J52" s="145" t="str">
        <f>IFERROR(VLOOKUP(D52,DB!A:G,7,0),"")</f>
        <v/>
      </c>
      <c r="K52" s="148"/>
      <c r="L52" s="149" t="str">
        <f>IFERROR(VLOOKUP(D52,DB!A:I,9,0),"")</f>
        <v/>
      </c>
    </row>
    <row r="53" spans="1:12" ht="31.5" customHeight="1">
      <c r="A53" s="144"/>
      <c r="B53" s="145" t="str">
        <f>IFERROR(VLOOKUP(D53,DB!A:K,11,0),"")</f>
        <v/>
      </c>
      <c r="C53" s="146"/>
      <c r="D53" s="145"/>
      <c r="E53" s="109"/>
      <c r="F53" s="147"/>
      <c r="G53" s="75">
        <f ca="1">IFERROR(NOW()-F53,"-")</f>
        <v>45984.447082638886</v>
      </c>
      <c r="H53" s="147"/>
      <c r="I53" s="145" t="str">
        <f>IFERROR(VLOOKUP(D53,DB!A:F,6,0),"")</f>
        <v/>
      </c>
      <c r="J53" s="145" t="str">
        <f>IFERROR(VLOOKUP(D53,DB!A:G,7,0),"")</f>
        <v/>
      </c>
      <c r="K53" s="148"/>
      <c r="L53" s="149" t="str">
        <f>IFERROR(VLOOKUP(D53,DB!A:I,9,0),"")</f>
        <v/>
      </c>
    </row>
  </sheetData>
  <dataValidations count="2">
    <dataValidation allowBlank="1" showInputMessage="1" showErrorMessage="1" sqref="E1" xr:uid="{9E1BC488-8814-4F8A-8DBE-742B3278AB71}"/>
    <dataValidation type="list" allowBlank="1" showInputMessage="1" showErrorMessage="1" sqref="E2:E5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2025-11-23T07:45:48Z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