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643" documentId="120_S{2AC9BD13-BADA-5192-A53E-5A8FF88502F6}" xr6:coauthVersionLast="47" xr6:coauthVersionMax="47" xr10:uidLastSave="{AD8C72CB-F634-4CD3-A4D9-D0F38E5F827D}"/>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G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alcChain>
</file>

<file path=xl/sharedStrings.xml><?xml version="1.0" encoding="utf-8"?>
<sst xmlns="http://schemas.openxmlformats.org/spreadsheetml/2006/main" count="180297" uniqueCount="39132">
  <si>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</si>
  <si>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</si>
  <si>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</si>
  <si>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</si>
  <si>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</si>
  <si>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</si>
  <si>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</si>
  <si>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</si>
  <si>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</si>
  <si>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</si>
  <si>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</si>
  <si>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</si>
  <si>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</si>
  <si>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</si>
  <si>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</si>
  <si>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</si>
  <si>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</si>
  <si>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</si>
  <si>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</si>
  <si>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</si>
  <si>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</si>
  <si>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</si>
  <si>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</si>
  <si>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</si>
  <si>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</si>
  <si>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</si>
  <si>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</si>
  <si>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</si>
  <si>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</si>
  <si>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</si>
  <si>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</si>
  <si>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</si>
  <si>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</si>
  <si>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</si>
  <si>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</si>
  <si>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</si>
  <si>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</si>
  <si>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</si>
  <si>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</si>
  <si>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</si>
  <si>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</si>
  <si>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</si>
  <si>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</si>
  <si>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</si>
  <si>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</si>
  <si>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</si>
  <si>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</si>
  <si>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</si>
  <si>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</si>
  <si>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</si>
  <si>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</si>
  <si>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</si>
  <si>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</si>
  <si>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</si>
  <si>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</si>
  <si>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</si>
  <si>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</si>
  <si>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</si>
  <si>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</si>
  <si>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</si>
  <si>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</si>
  <si>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</si>
  <si>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</si>
  <si>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</si>
  <si>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</si>
  <si>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</si>
  <si>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</si>
  <si>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</si>
  <si>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</si>
  <si>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</si>
  <si>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</si>
  <si>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</si>
  <si>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</si>
  <si>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</si>
  <si>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</si>
  <si>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</si>
  <si>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</si>
  <si>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</si>
  <si>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</si>
  <si>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</si>
  <si>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</si>
  <si>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</si>
  <si>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</si>
  <si>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</si>
  <si>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</si>
  <si>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</si>
  <si>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</si>
  <si>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</si>
  <si>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</si>
  <si>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</si>
  <si>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</si>
  <si>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</si>
  <si>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</si>
  <si>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</si>
  <si>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</si>
  <si>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</si>
  <si>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</si>
  <si>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</si>
  <si>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</si>
  <si>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</si>
  <si>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</si>
  <si>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</si>
  <si>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</si>
  <si>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</si>
  <si>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</si>
  <si>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</si>
  <si>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</si>
  <si>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</si>
  <si>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</si>
  <si>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</si>
  <si>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</si>
  <si>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</si>
  <si>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</si>
  <si>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</si>
  <si>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</si>
  <si>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</si>
  <si>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</si>
  <si>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</si>
  <si>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</si>
  <si>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</si>
  <si>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</si>
  <si>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</si>
  <si>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</si>
  <si>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</si>
  <si>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</si>
  <si>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</si>
  <si>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</si>
  <si>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</si>
  <si>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</si>
  <si>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</si>
  <si>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</si>
  <si>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</si>
  <si>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</si>
  <si>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</si>
  <si>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</si>
  <si>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</si>
  <si>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</si>
  <si>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</si>
  <si>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</si>
  <si>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</si>
  <si>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</si>
  <si>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</si>
  <si>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</si>
  <si>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</si>
  <si>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</si>
  <si>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</si>
  <si>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</si>
  <si>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</si>
  <si>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</si>
  <si>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</si>
  <si>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</si>
  <si>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</si>
  <si>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</si>
  <si>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</si>
  <si>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</si>
  <si>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</si>
  <si>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</si>
  <si>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</si>
  <si>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</si>
  <si>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</si>
  <si>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</si>
  <si>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</si>
  <si>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</si>
  <si>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</si>
  <si>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</si>
  <si>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</si>
  <si>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</si>
  <si>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</si>
  <si>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</si>
  <si>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</si>
  <si>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</si>
  <si>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</si>
  <si>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</si>
  <si>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</si>
  <si>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</si>
  <si>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</si>
  <si>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</si>
  <si>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</si>
  <si>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</si>
  <si>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</si>
  <si>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</si>
  <si>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</si>
  <si>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</si>
  <si>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</si>
  <si>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</si>
  <si>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</si>
  <si>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</si>
  <si>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</si>
  <si>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</si>
  <si>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</si>
  <si>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</si>
  <si>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</si>
  <si>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</si>
  <si>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</si>
  <si>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</si>
  <si>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</si>
  <si>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</si>
  <si>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</si>
  <si>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</si>
  <si>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</si>
  <si>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</si>
  <si>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</si>
  <si>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</si>
  <si>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</si>
  <si>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</si>
  <si>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</si>
  <si>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</si>
  <si>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</si>
  <si>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</si>
  <si>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</si>
  <si>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</si>
  <si>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</si>
  <si>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</si>
  <si>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</si>
  <si>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</si>
  <si>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</si>
  <si>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</si>
  <si>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</si>
  <si>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</si>
  <si>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</si>
  <si>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</si>
  <si>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</si>
  <si>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</si>
  <si>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</si>
  <si>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</si>
  <si>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</si>
  <si>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</si>
  <si>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</si>
  <si>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</si>
  <si>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</si>
  <si>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</si>
  <si>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</si>
  <si>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</si>
  <si>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</si>
  <si>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</si>
  <si>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</si>
  <si>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</si>
  <si>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</si>
  <si>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</si>
  <si>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</si>
  <si>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</si>
  <si>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</si>
  <si>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</si>
  <si>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</si>
  <si>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</si>
  <si>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</si>
  <si>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</si>
  <si>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</si>
  <si>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</si>
  <si>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</si>
  <si>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</si>
  <si>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</si>
  <si>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</si>
  <si>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</si>
  <si>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</si>
  <si>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</si>
  <si>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</si>
  <si>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</si>
  <si>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</si>
  <si>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</si>
  <si>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</si>
  <si>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</si>
  <si>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</si>
  <si>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</si>
  <si>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</si>
  <si>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</si>
  <si>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</si>
  <si>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</si>
  <si>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</si>
  <si>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</si>
  <si>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</si>
  <si>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</si>
  <si>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</si>
  <si>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</si>
  <si>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</si>
  <si>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</si>
  <si>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</si>
  <si>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</si>
  <si>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</si>
  <si>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</si>
  <si>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</si>
  <si>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</si>
  <si>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</si>
  <si>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</si>
  <si>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</si>
  <si>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</si>
  <si>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</si>
  <si>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</si>
  <si>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</si>
  <si>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</si>
  <si>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</si>
  <si>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</si>
  <si>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</si>
  <si>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</si>
  <si>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</si>
  <si>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</si>
  <si>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</si>
  <si>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</si>
  <si>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</si>
  <si>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</si>
  <si>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</si>
  <si>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</si>
  <si>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</si>
  <si>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</si>
  <si>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</si>
  <si>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</si>
  <si>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</si>
  <si>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</si>
  <si>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</si>
  <si>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</si>
  <si>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</si>
  <si>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</si>
  <si>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</si>
  <si>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</si>
  <si>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</si>
  <si>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</si>
  <si>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</si>
  <si>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</si>
  <si>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</si>
  <si>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</si>
  <si>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</si>
  <si>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</si>
  <si>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</si>
  <si>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</si>
  <si>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</si>
  <si>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</si>
  <si>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</si>
  <si>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</si>
  <si>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</si>
  <si>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</si>
  <si>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</si>
  <si>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</si>
  <si>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</si>
  <si>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</si>
  <si>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</si>
  <si>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</si>
  <si>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</si>
  <si>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</si>
  <si>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</si>
  <si>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</si>
  <si>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</si>
  <si>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</si>
  <si>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</si>
  <si>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</si>
  <si>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</si>
  <si>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</si>
  <si>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</si>
  <si>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</si>
  <si>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</si>
  <si>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</si>
  <si>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</si>
  <si>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</si>
  <si>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</si>
  <si>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</si>
  <si>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</si>
  <si>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</si>
  <si>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</si>
  <si>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</si>
  <si>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</si>
  <si>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</si>
  <si>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</si>
  <si>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</si>
  <si>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</si>
  <si>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</si>
  <si>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</si>
  <si>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</si>
  <si>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</si>
  <si>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</si>
  <si>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</si>
  <si>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</si>
  <si>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</si>
  <si>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</si>
  <si>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</si>
  <si>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</si>
  <si>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</si>
  <si>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</si>
  <si>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</si>
  <si>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</si>
  <si>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</si>
  <si>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</si>
  <si>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</si>
  <si>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</si>
  <si>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</si>
  <si>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</si>
  <si>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</si>
  <si>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</si>
  <si>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</si>
  <si>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</si>
  <si>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</si>
  <si>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</si>
  <si>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</si>
  <si>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</si>
  <si>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</si>
  <si>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</si>
  <si>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</si>
  <si>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</si>
  <si>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</si>
  <si>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</si>
  <si>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</si>
  <si>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</si>
  <si>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</si>
  <si>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</si>
  <si>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</si>
  <si>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</si>
  <si>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</si>
  <si>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</si>
  <si>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</si>
  <si>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</si>
  <si>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</si>
  <si>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</si>
  <si>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</si>
  <si>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</si>
  <si>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</si>
  <si>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</si>
  <si>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</si>
  <si>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</si>
  <si>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</si>
  <si>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</si>
  <si>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</si>
  <si>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</si>
  <si>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</si>
  <si>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</si>
  <si>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</si>
  <si>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</si>
  <si>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</si>
  <si>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</si>
  <si>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</si>
  <si>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</si>
  <si>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</si>
  <si>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</si>
  <si>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</si>
  <si>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</si>
  <si>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</si>
  <si>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</si>
  <si>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</si>
  <si>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</si>
  <si>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</si>
  <si>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</si>
  <si>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</si>
  <si>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</si>
  <si>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</si>
  <si>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</si>
  <si>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</si>
  <si>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</si>
  <si>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</si>
  <si>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</si>
  <si>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</si>
  <si>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</si>
  <si>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</si>
  <si>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</si>
  <si>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</si>
  <si>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</si>
  <si>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</si>
  <si>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</si>
  <si>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</si>
  <si>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</si>
  <si>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</si>
  <si>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</si>
  <si>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</si>
  <si>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</si>
  <si>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</si>
  <si>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</si>
  <si>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</si>
  <si>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</si>
  <si>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</si>
  <si>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</si>
  <si>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</si>
  <si>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</si>
  <si>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</si>
  <si>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</si>
  <si>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</si>
  <si>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</si>
  <si>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</si>
  <si>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</si>
  <si>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</si>
  <si>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</si>
  <si>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</si>
  <si>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</si>
  <si>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</si>
  <si>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</si>
  <si>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</si>
  <si>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</si>
  <si>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</si>
  <si>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</si>
  <si>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</si>
  <si>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</si>
  <si>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</si>
  <si>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</si>
  <si>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</si>
  <si>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</si>
  <si>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</si>
  <si>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</si>
  <si>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</si>
  <si>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</si>
  <si>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</si>
  <si>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</si>
  <si>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</si>
  <si>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</si>
  <si>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</si>
  <si>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</si>
  <si>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</si>
  <si>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</si>
  <si>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</si>
  <si>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</si>
  <si>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</si>
  <si>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</si>
  <si>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</si>
  <si>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</si>
  <si>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</si>
  <si>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</si>
  <si>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</si>
  <si>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</si>
  <si>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</si>
  <si>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</si>
  <si>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</si>
  <si>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</si>
  <si>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</si>
  <si>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</si>
  <si>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</si>
  <si>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</si>
  <si>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</si>
  <si>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</si>
  <si>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</si>
  <si>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</si>
  <si>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</si>
  <si>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</si>
  <si>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</si>
  <si>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</si>
  <si>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</si>
  <si>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</si>
  <si>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</si>
  <si>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</si>
  <si>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</si>
  <si>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</si>
  <si>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</si>
  <si>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</si>
  <si>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</si>
  <si>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</si>
  <si>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</si>
  <si>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</si>
  <si>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</si>
  <si>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</si>
  <si>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</si>
  <si>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</si>
  <si>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</si>
  <si>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</si>
  <si>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</si>
  <si>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</si>
  <si>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</si>
  <si>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</si>
  <si>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</si>
  <si>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</si>
  <si>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</si>
  <si>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</si>
  <si>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</si>
  <si>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</si>
  <si>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</si>
  <si>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</si>
  <si>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</si>
  <si>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</si>
  <si>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</si>
  <si>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</si>
  <si>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</si>
  <si>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</si>
  <si>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</si>
  <si>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</si>
  <si>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</si>
  <si>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</si>
  <si>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</si>
  <si>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</si>
  <si>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</si>
  <si>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</si>
  <si>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</si>
  <si>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</si>
  <si>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</si>
  <si>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</si>
  <si>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</si>
  <si>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</si>
  <si>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</si>
  <si>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</si>
  <si>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</si>
  <si>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</si>
  <si>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</si>
  <si>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</si>
  <si>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</si>
  <si>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</si>
  <si>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</si>
  <si>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</si>
  <si>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</si>
  <si>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</si>
  <si>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</si>
  <si>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</si>
  <si>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</si>
  <si>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</si>
  <si>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</si>
  <si>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</si>
  <si>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</si>
  <si>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</si>
  <si>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</si>
  <si>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</si>
  <si>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</si>
  <si>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</si>
  <si>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</si>
  <si>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</si>
  <si>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</si>
  <si>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</si>
  <si>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</si>
  <si>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</si>
  <si>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</si>
  <si>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</si>
  <si>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</si>
  <si>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</si>
  <si>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</si>
  <si>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</si>
  <si>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</si>
  <si>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</si>
  <si>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</si>
  <si>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</si>
  <si>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</si>
  <si>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</si>
  <si>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</si>
  <si>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</si>
  <si>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</si>
  <si>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</si>
  <si>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</si>
  <si>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</si>
  <si>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</si>
  <si>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</si>
  <si>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</si>
  <si>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</si>
  <si>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</si>
  <si>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</si>
  <si>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</si>
  <si>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</si>
  <si>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</si>
  <si>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</si>
  <si>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</si>
  <si>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</si>
  <si>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</si>
  <si>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</si>
  <si>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</si>
  <si>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</si>
  <si>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</si>
  <si>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</si>
  <si>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</si>
  <si>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</si>
  <si>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</si>
  <si>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</si>
  <si>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</si>
  <si>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</si>
  <si>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</si>
  <si>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</si>
  <si>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</si>
  <si>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</si>
  <si>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</si>
  <si>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</si>
  <si>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</si>
  <si>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</si>
  <si>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</si>
  <si>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</si>
  <si>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</si>
  <si>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</si>
  <si>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</si>
  <si>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</si>
  <si>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</si>
  <si>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</si>
  <si>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</si>
  <si>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</si>
  <si>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</si>
  <si>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</si>
  <si>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</si>
  <si>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</si>
  <si>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</si>
  <si>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</si>
  <si>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</si>
  <si>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</si>
  <si>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</si>
  <si>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</si>
  <si>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</si>
  <si>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</si>
  <si>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</si>
  <si>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</si>
  <si>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</si>
  <si>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</si>
  <si>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</si>
  <si>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</si>
  <si>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</si>
  <si>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</si>
  <si>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</si>
  <si>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</si>
  <si>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</si>
  <si>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</si>
  <si>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</si>
  <si>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</si>
  <si>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</si>
  <si>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</si>
  <si>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</si>
  <si>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</si>
  <si>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</si>
  <si>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</si>
  <si>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</si>
  <si>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</si>
  <si>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</si>
  <si>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</si>
  <si>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</si>
  <si>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</si>
  <si>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</si>
  <si>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</si>
  <si>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</si>
  <si>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</si>
  <si>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</si>
  <si>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</si>
  <si>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</si>
  <si>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</si>
  <si>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</si>
  <si>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</si>
  <si>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</si>
  <si>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</si>
  <si>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</si>
  <si>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</si>
  <si>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</si>
  <si>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</si>
  <si>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</si>
  <si>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</si>
  <si>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</si>
  <si>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</si>
  <si>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</si>
  <si>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</si>
  <si>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</si>
  <si>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</si>
  <si>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</si>
  <si>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</si>
  <si>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</si>
  <si>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</si>
  <si>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</si>
  <si>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</si>
  <si>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</si>
  <si>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</si>
  <si>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</si>
  <si>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</si>
  <si>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</si>
  <si>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</si>
  <si>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</si>
  <si>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</si>
  <si>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</si>
  <si>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</si>
  <si>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</si>
  <si>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</si>
  <si>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</si>
  <si>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</si>
  <si>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</si>
  <si>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</si>
  <si>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</si>
  <si>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</si>
  <si>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</si>
  <si>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</si>
  <si>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</si>
  <si>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</si>
  <si>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</si>
  <si>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</si>
  <si>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</si>
  <si>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</si>
  <si>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</si>
  <si>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</si>
  <si>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</si>
  <si>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</si>
  <si>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</si>
  <si>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</si>
  <si>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</si>
  <si>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</si>
  <si>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</si>
  <si>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</si>
  <si>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</si>
  <si>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</si>
  <si>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</si>
  <si>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</si>
  <si>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</si>
  <si>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</si>
  <si>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</si>
  <si>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</si>
  <si>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</si>
  <si>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</si>
  <si>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</si>
  <si>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</si>
  <si>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</si>
  <si>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</si>
  <si>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</si>
  <si>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</si>
  <si>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</si>
  <si>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</si>
  <si>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</si>
  <si>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</si>
  <si>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</si>
  <si>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</si>
  <si>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</si>
  <si>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</si>
  <si>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</si>
  <si>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</si>
  <si>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</si>
  <si>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</si>
  <si>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</si>
  <si>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</si>
  <si>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</si>
  <si>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</si>
  <si>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</si>
  <si>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</si>
  <si>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</si>
  <si>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</si>
  <si>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</si>
  <si>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</si>
  <si>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</si>
  <si>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</si>
  <si>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</si>
  <si>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</si>
  <si>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</si>
  <si>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</si>
  <si>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</si>
  <si>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</si>
  <si>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</si>
  <si>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</si>
  <si>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</si>
  <si>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</si>
  <si>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</si>
  <si>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</si>
  <si>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</si>
  <si>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</si>
  <si>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</si>
  <si>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</si>
  <si>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</si>
  <si>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</si>
  <si>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</si>
  <si>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</si>
  <si>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</si>
  <si>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</si>
  <si>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</si>
  <si>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</si>
  <si>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</si>
  <si>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</si>
  <si>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</si>
  <si>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</si>
  <si>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</si>
  <si>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</si>
  <si>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</si>
  <si>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</si>
  <si>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</si>
  <si>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</si>
  <si>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</si>
  <si>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</si>
  <si>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</si>
  <si>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</si>
  <si>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</si>
  <si>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</si>
  <si>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</si>
  <si>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</si>
  <si>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</si>
  <si>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</si>
  <si>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</si>
  <si>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</si>
  <si>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</si>
  <si>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</si>
  <si>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</si>
  <si>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</si>
  <si>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</si>
  <si>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</si>
  <si>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</si>
  <si>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</si>
  <si>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</si>
  <si>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</si>
  <si>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</si>
  <si>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</si>
  <si>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</si>
  <si>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</si>
  <si>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</si>
  <si>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</si>
  <si>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</si>
  <si>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</si>
  <si>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</si>
  <si>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</si>
  <si>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</si>
  <si>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</si>
  <si>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</si>
  <si>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</si>
  <si>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</si>
  <si>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</si>
  <si>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</si>
  <si>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</si>
  <si>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</si>
  <si>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</si>
  <si>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</si>
  <si>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</si>
  <si>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</si>
  <si>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</si>
  <si>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</si>
  <si>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</si>
  <si>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</si>
  <si>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</si>
  <si>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</si>
  <si>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</si>
  <si>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</si>
  <si>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</si>
  <si>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</si>
  <si>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</si>
  <si>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</si>
  <si>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</si>
  <si>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</si>
  <si>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</si>
  <si>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</si>
  <si>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</si>
  <si>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</si>
  <si>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</si>
  <si>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</si>
  <si>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</si>
  <si>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</si>
  <si>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</si>
  <si>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</si>
  <si>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</si>
  <si>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</si>
  <si>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</si>
  <si>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</si>
  <si>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</si>
  <si>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</si>
  <si>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</si>
  <si>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</si>
  <si>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</si>
  <si>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</si>
  <si>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</si>
  <si>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</si>
  <si>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</si>
  <si>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</si>
  <si>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</si>
  <si>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</si>
  <si>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</si>
  <si>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</si>
  <si>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</si>
  <si>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</si>
  <si>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</si>
  <si>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</si>
  <si>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</si>
  <si>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</si>
  <si>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</si>
  <si>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</si>
  <si>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</si>
  <si>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</si>
  <si>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</si>
  <si>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</si>
  <si>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</si>
  <si>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</si>
  <si>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</si>
  <si>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</si>
  <si>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</si>
  <si>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</si>
  <si>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</si>
  <si>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</si>
  <si>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</si>
  <si>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</si>
  <si>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</si>
  <si>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</si>
  <si>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</si>
  <si>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</si>
  <si>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</si>
  <si>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</si>
  <si>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</si>
  <si>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</si>
  <si>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</si>
  <si>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</si>
  <si>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</si>
  <si>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</si>
  <si>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</si>
  <si>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</si>
  <si>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</si>
  <si>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</si>
  <si>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</si>
  <si>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</si>
  <si>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</si>
  <si>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</si>
  <si>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</si>
  <si>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</si>
  <si>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</si>
  <si>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</si>
  <si>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</si>
  <si>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</si>
  <si>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</si>
  <si>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</si>
  <si>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</si>
  <si>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</si>
  <si>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</si>
  <si>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</si>
  <si>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</si>
  <si>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</si>
  <si>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</si>
  <si>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</si>
  <si>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</si>
  <si>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</si>
  <si>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</si>
  <si>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</si>
  <si>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</si>
  <si>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</si>
  <si>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</si>
  <si>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</si>
  <si>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</si>
  <si>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</si>
  <si>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</si>
  <si>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</si>
  <si>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</si>
  <si>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</si>
  <si>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</si>
  <si>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</si>
  <si>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</si>
  <si>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</si>
  <si>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</si>
  <si>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</si>
  <si>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</si>
  <si>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</si>
  <si>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</si>
  <si>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</si>
  <si>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</si>
  <si>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</si>
  <si>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</si>
  <si>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</si>
  <si>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</si>
  <si>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</si>
  <si>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</si>
  <si>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</si>
  <si>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</si>
  <si>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</si>
  <si>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</si>
  <si>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</si>
  <si>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</si>
  <si>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</si>
  <si>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</si>
  <si>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</si>
  <si>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</si>
  <si>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</si>
  <si>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</si>
  <si>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</si>
  <si>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</si>
  <si>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</si>
  <si>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</si>
  <si>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</si>
  <si>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</si>
  <si>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</si>
  <si>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</si>
  <si>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</si>
  <si>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</si>
  <si>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</si>
  <si>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</si>
  <si>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</si>
  <si>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</si>
  <si>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</si>
  <si>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</si>
  <si>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</si>
  <si>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</si>
  <si>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</si>
  <si>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</si>
  <si>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</si>
  <si>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</si>
  <si>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</si>
  <si>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</si>
  <si>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</si>
  <si>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</si>
  <si>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</si>
  <si>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</si>
  <si>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</si>
  <si>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</si>
  <si>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</si>
  <si>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</si>
  <si>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</si>
  <si>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</si>
  <si>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</si>
  <si>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</si>
  <si>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</si>
  <si>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</si>
  <si>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</si>
  <si>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</si>
  <si>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</si>
  <si>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</si>
  <si>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</si>
  <si>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</si>
  <si>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</si>
  <si>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</si>
  <si>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</si>
  <si>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</si>
  <si>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</si>
  <si>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</si>
  <si>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</si>
  <si>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</si>
  <si>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</si>
  <si>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</si>
  <si>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</si>
  <si>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</si>
  <si>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</si>
  <si>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</si>
  <si>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</si>
  <si>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</si>
  <si>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</si>
  <si>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</si>
  <si>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</si>
  <si>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</si>
  <si>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</si>
  <si>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</si>
  <si>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</si>
  <si>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</si>
  <si>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</si>
  <si>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</si>
  <si>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</si>
  <si>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</si>
  <si>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</si>
  <si>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</si>
  <si>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</si>
  <si>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</si>
  <si>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</si>
  <si>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</si>
  <si>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</si>
  <si>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</si>
  <si>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</si>
  <si>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</si>
  <si>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</si>
  <si>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</si>
  <si>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</si>
  <si>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</si>
  <si>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</si>
  <si>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</si>
  <si>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</si>
  <si>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</si>
  <si>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</si>
  <si>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</si>
  <si>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</si>
  <si>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</si>
  <si>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</si>
  <si>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</si>
  <si>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</si>
  <si>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</si>
  <si>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</si>
  <si>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</si>
  <si>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</si>
  <si>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</si>
  <si>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</si>
  <si>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</si>
  <si>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</si>
  <si>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</si>
  <si>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</si>
  <si>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</si>
  <si>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</si>
  <si>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</si>
  <si>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</si>
  <si>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</si>
  <si>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</si>
  <si>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</si>
  <si>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</si>
  <si>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</si>
  <si>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</si>
  <si>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</si>
  <si>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</si>
  <si>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</si>
  <si>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</si>
  <si>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</si>
  <si>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</si>
  <si>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</si>
  <si>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</si>
  <si>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</si>
  <si>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</si>
  <si>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</si>
  <si>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</si>
  <si>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</si>
  <si>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</si>
  <si>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</si>
  <si>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</si>
  <si>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</si>
  <si>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</si>
  <si>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</si>
  <si>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</si>
  <si>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</si>
  <si>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</si>
  <si>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</si>
  <si>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</si>
  <si>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</si>
  <si>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</si>
  <si>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</si>
  <si>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</si>
  <si>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</si>
  <si>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</si>
  <si>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</si>
  <si>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</si>
  <si>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</si>
  <si>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</si>
  <si>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</si>
  <si>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</si>
  <si>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</si>
  <si>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</si>
  <si>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</si>
  <si>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</si>
  <si>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</si>
  <si>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</si>
  <si>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</si>
  <si>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</si>
  <si>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</si>
  <si>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</si>
  <si>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</si>
  <si>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</si>
  <si>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</si>
  <si>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</si>
  <si>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</si>
  <si>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</si>
  <si>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</si>
  <si>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</si>
  <si>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</si>
  <si>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</si>
  <si>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</si>
  <si>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</si>
  <si>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</si>
  <si>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</si>
  <si>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</si>
  <si>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</si>
  <si>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</si>
  <si>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</si>
  <si>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</si>
  <si>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</si>
  <si>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</si>
  <si>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</si>
  <si>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</si>
  <si>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</si>
  <si>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</si>
  <si>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</si>
  <si>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</si>
  <si>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</si>
  <si>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</si>
  <si>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</si>
  <si>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</si>
  <si>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</si>
  <si>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</si>
  <si>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</si>
  <si>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</si>
  <si>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</si>
  <si>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</si>
  <si>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</si>
  <si>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</si>
  <si>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</si>
  <si>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</si>
  <si>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</si>
  <si>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</si>
  <si>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</si>
  <si>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</si>
  <si>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</si>
  <si>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</si>
  <si>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</si>
  <si>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</si>
  <si>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</si>
  <si>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</si>
  <si>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</si>
  <si>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</si>
  <si>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</si>
  <si>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</si>
  <si>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</si>
  <si>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</si>
  <si>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</si>
  <si>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</si>
  <si>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</si>
  <si>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</si>
  <si>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</si>
  <si>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</si>
  <si>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</si>
  <si>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</si>
  <si>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</si>
  <si>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</si>
  <si>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</si>
  <si>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</si>
  <si>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</si>
  <si>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</si>
  <si>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</si>
  <si>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</si>
  <si>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</si>
  <si>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</si>
  <si>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</si>
  <si>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</si>
  <si>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</si>
  <si>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</si>
  <si>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</si>
  <si>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</si>
  <si>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</si>
  <si>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</si>
  <si>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</si>
  <si>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</si>
  <si>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</si>
  <si>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</si>
  <si>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</si>
  <si>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</si>
  <si>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</si>
  <si>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</si>
  <si>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</si>
  <si>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</si>
  <si>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</si>
  <si>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</si>
  <si>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</si>
  <si>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</si>
  <si>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</si>
  <si>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</si>
  <si>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</si>
  <si>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</si>
  <si>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</si>
  <si>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</si>
  <si>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</si>
  <si>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</si>
  <si>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</si>
  <si>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</si>
  <si>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</si>
  <si>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</si>
  <si>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</si>
  <si>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</si>
  <si>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</si>
  <si>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</si>
  <si>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</si>
  <si>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</si>
  <si>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</si>
  <si>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</si>
  <si>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</si>
  <si>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</si>
  <si>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</si>
  <si>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</si>
  <si>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</si>
  <si>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</si>
  <si>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</si>
  <si>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</si>
  <si>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</si>
  <si>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</si>
  <si>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</si>
  <si>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</si>
  <si>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</si>
  <si>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</si>
  <si>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</si>
  <si>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</si>
  <si>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</si>
  <si>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</si>
  <si>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</si>
  <si>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</si>
  <si>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</si>
  <si>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</si>
  <si>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</si>
  <si>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</si>
  <si>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</si>
  <si>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</si>
  <si>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</si>
  <si>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</si>
  <si>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</si>
  <si>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</si>
  <si>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</si>
  <si>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</si>
  <si>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</si>
  <si>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</si>
  <si>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</si>
  <si>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</si>
  <si>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</si>
  <si>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</si>
  <si>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</si>
  <si>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</si>
  <si>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</si>
  <si>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</si>
  <si>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</si>
  <si>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</si>
  <si>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</si>
  <si>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</si>
  <si>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</si>
  <si>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</si>
  <si>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</si>
  <si>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</si>
  <si>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</si>
  <si>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</si>
  <si>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</si>
  <si>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</si>
  <si>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</si>
  <si>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</si>
  <si>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</si>
  <si>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</si>
  <si>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</si>
  <si>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</si>
  <si>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</si>
  <si>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</si>
  <si>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</si>
  <si>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</si>
  <si>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</si>
  <si>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</si>
  <si>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</si>
  <si>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</si>
  <si>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</si>
  <si>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</si>
  <si>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</si>
  <si>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</si>
  <si>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</si>
  <si>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</si>
  <si>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</si>
  <si>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</si>
  <si>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</si>
  <si>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</si>
  <si>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</si>
  <si>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</si>
  <si>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</si>
  <si>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</si>
  <si>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</si>
  <si>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</si>
  <si>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</si>
  <si>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</si>
  <si>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</si>
  <si>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</si>
  <si>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</si>
  <si>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</si>
  <si>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</si>
  <si>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</si>
  <si>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</si>
  <si>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</si>
  <si>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</si>
  <si>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</si>
  <si>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</si>
  <si>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</si>
  <si>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</si>
  <si>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</si>
  <si>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</si>
  <si>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</si>
  <si>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</si>
  <si>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</si>
  <si>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</si>
  <si>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</si>
  <si>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</si>
  <si>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</si>
  <si>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</si>
  <si>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</si>
  <si>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</si>
  <si>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</si>
  <si>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</si>
  <si>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</si>
  <si>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</si>
  <si>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</si>
  <si>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</si>
  <si>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</si>
  <si>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</si>
  <si>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</si>
  <si>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</si>
  <si>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</si>
  <si>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</si>
  <si>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</si>
  <si>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</si>
  <si>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</si>
  <si>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</si>
  <si>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</si>
  <si>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</si>
  <si>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</si>
  <si>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</si>
  <si>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</si>
  <si>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</si>
  <si>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</si>
  <si>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</si>
  <si>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</si>
  <si>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</si>
  <si>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</si>
  <si>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</si>
  <si>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</si>
  <si>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</si>
  <si>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</si>
  <si>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</si>
  <si>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</si>
  <si>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</si>
  <si>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</si>
  <si>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</si>
  <si>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</si>
  <si>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</si>
  <si>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</si>
  <si>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</si>
  <si>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</si>
  <si>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</si>
  <si>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</si>
  <si>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</si>
  <si>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</si>
  <si>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</si>
  <si>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</si>
  <si>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</si>
  <si>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</si>
  <si>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</si>
  <si>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</si>
  <si>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</si>
  <si>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</si>
  <si>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</si>
  <si>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</si>
  <si>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</si>
  <si>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</si>
  <si>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</si>
  <si>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</si>
  <si>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</si>
  <si>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</si>
  <si>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</si>
  <si>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</si>
  <si>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</si>
  <si>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</si>
  <si>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</si>
  <si>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</si>
  <si>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</si>
  <si>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</si>
  <si>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</si>
  <si>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</si>
  <si>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</si>
  <si>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</si>
  <si>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</si>
  <si>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</si>
  <si>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</si>
  <si>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</si>
  <si>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</si>
  <si>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</si>
  <si>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</si>
  <si>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</si>
  <si>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</si>
  <si>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</si>
  <si>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</si>
  <si>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</si>
  <si>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</si>
  <si>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</si>
  <si>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</si>
  <si>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</si>
  <si>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</si>
  <si>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</si>
  <si>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</si>
  <si>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</si>
  <si>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</si>
  <si>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</si>
  <si>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</si>
  <si>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</si>
  <si>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</si>
  <si>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</si>
  <si>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</si>
  <si>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</si>
  <si>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</si>
  <si>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</si>
  <si>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</si>
  <si>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</si>
  <si>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</si>
  <si>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</si>
  <si>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</si>
  <si>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</si>
  <si>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</si>
  <si>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</si>
  <si>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</si>
  <si>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</si>
  <si>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</si>
  <si>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</si>
  <si>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</si>
  <si>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</si>
  <si>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</si>
  <si>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</si>
  <si>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</si>
  <si>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</si>
  <si>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</si>
  <si>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</si>
  <si>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</si>
  <si>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</si>
  <si>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</si>
  <si>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</si>
  <si>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</si>
  <si>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</si>
  <si>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</si>
  <si>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</si>
  <si>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</si>
  <si>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</si>
  <si>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</si>
  <si>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</si>
  <si>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</si>
  <si>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</si>
  <si>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</si>
  <si>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</si>
  <si>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</si>
  <si>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</si>
  <si>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</si>
  <si>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</si>
  <si>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</si>
  <si>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</si>
  <si>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</si>
  <si>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</si>
  <si>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</si>
  <si>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</si>
  <si>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</si>
  <si>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</si>
  <si>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</si>
  <si>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</si>
  <si>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</si>
  <si>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</si>
  <si>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</si>
  <si>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</si>
  <si>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</si>
  <si>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</si>
  <si>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</si>
  <si>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</si>
  <si>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</si>
  <si>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</si>
  <si>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</si>
  <si>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</si>
  <si>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</si>
  <si>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</si>
  <si>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</si>
  <si>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</si>
  <si>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</si>
  <si>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</si>
  <si>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</si>
  <si>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</si>
  <si>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</si>
  <si>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</si>
  <si>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</si>
  <si>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</si>
  <si>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</si>
  <si>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</si>
  <si>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</si>
  <si>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</si>
  <si>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</si>
  <si>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</si>
  <si>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</si>
  <si>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</si>
  <si>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</si>
  <si>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</si>
  <si>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</si>
  <si>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</si>
  <si>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</si>
  <si>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</si>
  <si>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</si>
  <si>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</si>
  <si>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</si>
  <si>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</si>
  <si>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</si>
  <si>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</si>
  <si>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</si>
  <si>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</si>
  <si>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</si>
  <si>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</si>
  <si>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</si>
  <si>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</si>
  <si>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</si>
  <si>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</si>
  <si>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</si>
  <si>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</si>
  <si>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</si>
  <si>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</si>
  <si>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</si>
  <si>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</si>
  <si>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</si>
  <si>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</si>
  <si>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</si>
  <si>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</si>
  <si>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</si>
  <si>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</si>
  <si>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</si>
  <si>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</si>
  <si>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</si>
  <si>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</si>
  <si>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</si>
  <si>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</si>
  <si>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</si>
  <si>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</si>
  <si>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</si>
  <si>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</si>
  <si>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</si>
  <si>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</si>
  <si>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</si>
  <si>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</si>
  <si>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</si>
  <si>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</si>
  <si>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</si>
  <si>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</si>
  <si>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</si>
  <si>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</si>
  <si>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</si>
  <si>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</si>
  <si>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</si>
  <si>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</si>
  <si>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</si>
  <si>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</si>
  <si>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</si>
  <si>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</si>
  <si>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</si>
  <si>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</si>
  <si>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</si>
  <si>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</si>
  <si>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</si>
  <si>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</si>
  <si>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</si>
  <si>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</si>
  <si>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</si>
  <si>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</si>
  <si>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</si>
  <si>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</si>
  <si>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</si>
  <si>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</si>
  <si>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</si>
  <si>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</si>
  <si>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</si>
  <si>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</si>
  <si>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</si>
  <si>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</si>
  <si>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</si>
  <si>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</si>
  <si>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</si>
  <si>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</si>
  <si>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</si>
  <si>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</si>
  <si>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</si>
  <si>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</si>
  <si>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</si>
  <si>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</si>
  <si>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</si>
  <si>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</si>
  <si>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</si>
  <si>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</si>
  <si>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</si>
  <si>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</si>
  <si>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</si>
  <si>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</si>
  <si>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</si>
  <si>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</si>
  <si>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</si>
  <si>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</si>
  <si>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</si>
  <si>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</si>
  <si>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</si>
  <si>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</si>
  <si>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</si>
  <si>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</si>
  <si>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</si>
  <si>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</si>
  <si>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</si>
  <si>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</si>
  <si>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</si>
  <si>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</si>
  <si>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</si>
  <si>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</si>
  <si>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</si>
  <si>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</si>
  <si>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</si>
  <si>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</si>
  <si>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</si>
  <si>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</si>
  <si>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</si>
  <si>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</si>
  <si>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</si>
  <si>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</si>
  <si>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</si>
  <si>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</si>
  <si>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</si>
  <si>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</si>
  <si>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</si>
  <si>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</si>
  <si>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</si>
  <si>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</si>
  <si>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</si>
  <si>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</si>
  <si>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</si>
  <si>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</si>
  <si>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</si>
  <si>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</si>
  <si>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</si>
  <si>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</si>
  <si>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</si>
  <si>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</si>
  <si>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</si>
  <si>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</si>
  <si>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</si>
  <si>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</si>
  <si>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</si>
  <si>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</si>
  <si>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</si>
  <si>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</si>
  <si>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</si>
  <si>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</si>
  <si>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</si>
  <si>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</si>
  <si>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</si>
  <si>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</si>
  <si>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</si>
  <si>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</si>
  <si>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</si>
  <si>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</si>
  <si>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</si>
  <si>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</si>
  <si>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</si>
  <si>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</si>
  <si>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</si>
  <si>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</si>
  <si>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</si>
  <si>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</si>
  <si>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</si>
  <si>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</si>
  <si>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</si>
  <si>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</si>
  <si>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</si>
  <si>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</si>
  <si>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</si>
  <si>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</si>
  <si>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</si>
  <si>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</si>
  <si>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</si>
  <si>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</si>
  <si>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</si>
  <si>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</si>
  <si>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</si>
  <si>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</si>
  <si>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</si>
  <si>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</si>
  <si>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</si>
  <si>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</si>
  <si>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</si>
  <si>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</si>
  <si>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</si>
  <si>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</si>
  <si>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</si>
  <si>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</si>
  <si>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</si>
  <si>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</si>
  <si>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</si>
  <si>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</si>
  <si>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</si>
  <si>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</si>
  <si>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</si>
  <si>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</si>
  <si>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</si>
  <si>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</si>
  <si>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</si>
  <si>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</si>
  <si>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</si>
  <si>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</si>
  <si>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</si>
  <si>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</si>
  <si>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</si>
  <si>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</si>
  <si>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</si>
  <si>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</si>
  <si>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</si>
  <si>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</si>
  <si>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</si>
  <si>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</si>
  <si>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</si>
  <si>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</si>
  <si>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</si>
  <si>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</si>
  <si>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</si>
  <si>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</si>
  <si>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</si>
  <si>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</si>
  <si>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</si>
  <si>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</si>
  <si>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</si>
  <si>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</si>
  <si>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</si>
  <si>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</si>
  <si>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</si>
  <si>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</si>
  <si>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</si>
  <si>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</si>
  <si>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</si>
  <si>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</si>
  <si>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</si>
  <si>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</si>
  <si>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</si>
  <si>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</si>
  <si>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</si>
  <si>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</si>
  <si>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</si>
  <si>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</si>
  <si>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</si>
  <si>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</si>
  <si>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</si>
  <si>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</si>
  <si>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</si>
  <si>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</si>
  <si>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</si>
  <si>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</si>
  <si>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</si>
  <si>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</si>
  <si>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</si>
  <si>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</si>
  <si>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</si>
  <si>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</si>
  <si>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</si>
  <si>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</si>
  <si>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</si>
  <si>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</si>
  <si>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</si>
  <si>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</si>
  <si>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</si>
  <si>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</si>
  <si>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</si>
  <si>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</si>
  <si>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</si>
  <si>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</si>
  <si>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</si>
  <si>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</si>
  <si>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</si>
  <si>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</si>
  <si>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</si>
  <si>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</si>
  <si>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</si>
  <si>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</si>
  <si>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</si>
  <si>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</si>
  <si>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</si>
  <si>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</si>
  <si>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</si>
  <si>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</si>
  <si>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</si>
  <si>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</si>
  <si>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</si>
  <si>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</si>
  <si>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</si>
  <si>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</si>
  <si>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</si>
  <si>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</si>
  <si>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</si>
  <si>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</si>
  <si>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</si>
  <si>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</si>
  <si>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</si>
  <si>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</si>
  <si>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</si>
  <si>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</si>
  <si>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</si>
  <si>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</si>
  <si>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</si>
  <si>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</si>
  <si>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</si>
  <si>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</si>
  <si>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</si>
  <si>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</si>
  <si>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</si>
  <si>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</si>
  <si>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</si>
  <si>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</si>
  <si>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</si>
  <si>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</si>
  <si>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</si>
  <si>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</si>
  <si>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</si>
  <si>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</si>
  <si>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</si>
  <si>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</si>
  <si>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</si>
  <si>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</si>
  <si>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</si>
  <si>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</si>
  <si>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</si>
  <si>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</si>
  <si>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</si>
  <si>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</si>
  <si>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</si>
  <si>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</si>
  <si>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</si>
  <si>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</si>
  <si>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</si>
  <si>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</si>
  <si>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</si>
  <si>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</si>
  <si>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</si>
  <si>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</si>
  <si>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</si>
  <si>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</si>
  <si>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</si>
  <si>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</si>
  <si>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</si>
  <si>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</si>
  <si>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</si>
  <si>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</si>
  <si>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</si>
  <si>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</si>
  <si>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</si>
  <si>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</si>
  <si>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</si>
  <si>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</si>
  <si>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</si>
  <si>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</si>
  <si>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</si>
  <si>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</si>
  <si>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</si>
  <si>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</si>
  <si>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</si>
  <si>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</si>
  <si>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</si>
  <si>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</si>
  <si>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</si>
  <si>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</si>
  <si>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</si>
  <si>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</si>
  <si>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</si>
  <si>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</si>
  <si>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</si>
  <si>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</si>
  <si>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</si>
  <si>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</si>
  <si>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</si>
  <si>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</si>
  <si>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</si>
  <si>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</si>
  <si>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</si>
  <si>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</si>
  <si>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</si>
  <si>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</si>
  <si>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</si>
  <si>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</si>
  <si>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</si>
  <si>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</si>
  <si>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</si>
  <si>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</si>
  <si>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</si>
  <si>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</si>
  <si>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</si>
  <si>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</si>
  <si>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</si>
  <si>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</si>
  <si>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</si>
  <si>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</si>
  <si>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</si>
  <si>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</si>
  <si>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</si>
  <si>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</si>
  <si>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</si>
  <si>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</si>
  <si>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</si>
  <si>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</si>
  <si>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</si>
  <si>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</si>
  <si>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</si>
  <si>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</si>
  <si>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</si>
  <si>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</si>
  <si>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</si>
  <si>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</si>
  <si>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</si>
  <si>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</si>
  <si>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</si>
  <si>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</si>
  <si>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</si>
  <si>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</si>
  <si>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</si>
  <si>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</si>
  <si>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</si>
  <si>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</si>
  <si>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</si>
  <si>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</si>
  <si>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</si>
  <si>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</si>
  <si>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</si>
  <si>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</si>
  <si>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</si>
  <si>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</si>
  <si>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</si>
  <si>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</si>
  <si>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</si>
  <si>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</si>
  <si>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</si>
  <si>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</si>
  <si>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</si>
  <si>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</si>
  <si>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</si>
  <si>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</si>
  <si>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</si>
  <si>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</si>
  <si>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</si>
  <si>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</si>
  <si>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</si>
  <si>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</si>
  <si>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</si>
  <si>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</si>
  <si>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</si>
  <si>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</si>
  <si>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</si>
  <si>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</si>
  <si>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</si>
  <si>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</si>
  <si>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</si>
  <si>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</si>
  <si>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</si>
  <si>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</si>
  <si>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</si>
  <si>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</si>
  <si>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</si>
  <si>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</si>
  <si>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</si>
  <si>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</si>
  <si>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</si>
  <si>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</si>
  <si>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</si>
  <si>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</si>
  <si>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</si>
  <si>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</si>
  <si>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</si>
  <si>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</si>
  <si>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</si>
  <si>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</si>
  <si>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</si>
  <si>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</si>
  <si>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</si>
  <si>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</si>
  <si>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</si>
  <si>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</si>
  <si>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</si>
  <si>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</si>
  <si>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</si>
  <si>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</si>
  <si>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</si>
  <si>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</si>
  <si>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</si>
  <si>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</si>
  <si>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</si>
  <si>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</si>
  <si>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</si>
  <si>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</si>
  <si>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</si>
  <si>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</si>
  <si>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</si>
  <si>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</si>
  <si>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</si>
  <si>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</si>
  <si>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</si>
  <si>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</si>
  <si>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</si>
  <si>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</si>
  <si>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</si>
  <si>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</si>
  <si>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</si>
  <si>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</si>
  <si>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</si>
  <si>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</si>
  <si>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</si>
  <si>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</si>
  <si>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</si>
  <si>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</si>
  <si>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</si>
  <si>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</si>
  <si>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</si>
  <si>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</si>
  <si>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</si>
  <si>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</si>
  <si>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</si>
  <si>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</si>
  <si>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</si>
  <si>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</si>
  <si>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</si>
  <si>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</si>
  <si>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</si>
  <si>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</si>
  <si>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</si>
  <si>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</si>
  <si>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</si>
  <si>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</si>
  <si>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</si>
  <si>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</si>
  <si>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</si>
  <si>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</si>
  <si>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</si>
  <si>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</si>
  <si>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</si>
  <si>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</si>
  <si>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</si>
  <si>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</si>
  <si>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</si>
  <si>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</si>
  <si>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</si>
  <si>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</si>
  <si>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</si>
  <si>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</si>
  <si>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</si>
  <si>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</si>
  <si>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</si>
  <si>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</si>
  <si>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</si>
  <si>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</si>
  <si>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</si>
  <si>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</si>
  <si>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</si>
  <si>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</si>
  <si>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</si>
  <si>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</si>
  <si>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</si>
  <si>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</si>
  <si>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</si>
  <si>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</si>
  <si>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</si>
  <si>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</si>
  <si>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</si>
  <si>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</si>
  <si>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</si>
  <si>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</si>
  <si>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</si>
  <si>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</si>
  <si>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</si>
  <si>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</si>
  <si>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</si>
  <si>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</si>
  <si>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</si>
  <si>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</si>
  <si>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</si>
  <si>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</si>
  <si>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</si>
  <si>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</si>
  <si>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</si>
  <si>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</si>
  <si>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</si>
  <si>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</si>
  <si>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</si>
  <si>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</si>
  <si>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</si>
  <si>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</si>
  <si>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</si>
  <si>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</si>
  <si>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</si>
  <si>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</si>
  <si>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</si>
  <si>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</si>
  <si>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</si>
  <si>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</si>
  <si>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</si>
  <si>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</si>
  <si>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</si>
  <si>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</si>
  <si>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</si>
  <si>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</si>
  <si>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</si>
  <si>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</si>
  <si>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</si>
  <si>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</si>
  <si>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</si>
  <si>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</si>
  <si>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</si>
  <si>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</si>
  <si>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</si>
  <si>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</si>
  <si>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</si>
  <si>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</si>
  <si>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</si>
  <si>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</si>
  <si>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</si>
  <si>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</si>
  <si>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</si>
  <si>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</si>
  <si>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</si>
  <si>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</si>
  <si>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</si>
  <si>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</si>
  <si>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</si>
  <si>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</si>
  <si>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</si>
  <si>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</si>
  <si>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</si>
  <si>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</si>
  <si>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</si>
  <si>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</si>
  <si>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</si>
  <si>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</si>
  <si>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</si>
  <si>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</si>
  <si>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</si>
  <si>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</si>
  <si>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</si>
  <si>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</si>
  <si>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</si>
  <si>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</si>
  <si>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</si>
  <si>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</si>
  <si>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</si>
  <si>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</si>
  <si>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</si>
  <si>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</si>
  <si>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</si>
  <si>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</si>
  <si>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</si>
  <si>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</si>
  <si>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</si>
  <si>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</si>
  <si>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</si>
  <si>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</si>
  <si>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</si>
  <si>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</si>
  <si>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</si>
  <si>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</si>
  <si>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</si>
  <si>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</si>
  <si>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</si>
  <si>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</si>
  <si>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</si>
  <si>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</si>
  <si>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</si>
  <si>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</si>
  <si>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</si>
  <si>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</si>
  <si>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</si>
  <si>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</si>
  <si>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</si>
  <si>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</si>
  <si>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</si>
  <si>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</si>
  <si>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</si>
  <si>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</si>
  <si>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</si>
  <si>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</si>
  <si>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</si>
  <si>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</si>
  <si>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</si>
  <si>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</si>
  <si>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</si>
  <si>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</si>
  <si>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</si>
  <si>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</si>
  <si>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</si>
  <si>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</si>
  <si>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</si>
  <si>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</si>
  <si>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</si>
  <si>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</si>
  <si>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</si>
  <si>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</si>
  <si>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</si>
  <si>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</si>
  <si>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</si>
  <si>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</si>
  <si>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</si>
  <si>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</si>
  <si>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</si>
  <si>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</si>
  <si>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</si>
  <si>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</si>
  <si>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</si>
  <si>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</si>
  <si>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</si>
  <si>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</si>
  <si>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</si>
  <si>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</si>
  <si>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</si>
  <si>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</si>
  <si>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</si>
  <si>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</si>
  <si>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</si>
  <si>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</si>
  <si>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</si>
  <si>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</si>
  <si>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</si>
  <si>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</si>
  <si>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</si>
  <si>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</si>
  <si>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</si>
  <si>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</si>
  <si>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</si>
  <si>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</si>
  <si>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</si>
  <si>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</si>
  <si>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</si>
  <si>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</si>
  <si>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</si>
  <si>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</si>
  <si>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</si>
  <si>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</si>
  <si>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</si>
  <si>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</si>
  <si>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</si>
  <si>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</si>
  <si>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</si>
  <si>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</si>
  <si>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</si>
  <si>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</si>
  <si>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</si>
  <si>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</si>
  <si>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</si>
  <si>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</si>
  <si>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</si>
  <si>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</si>
  <si>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</si>
  <si>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</si>
  <si>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</si>
  <si>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</si>
  <si>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</si>
  <si>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</si>
  <si>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</si>
  <si>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</si>
  <si>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</si>
  <si>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</si>
  <si>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</si>
  <si>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</si>
  <si>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</si>
  <si>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</si>
  <si>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</si>
  <si>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</si>
  <si>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</si>
  <si>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</si>
  <si>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</si>
  <si>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</si>
  <si>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</si>
  <si>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</si>
  <si>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</si>
  <si>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</si>
  <si>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</si>
  <si>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</si>
  <si>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</si>
  <si>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</si>
  <si>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</si>
  <si>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</si>
  <si>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</si>
  <si>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</si>
  <si>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</si>
  <si>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</si>
  <si>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</si>
  <si>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</si>
  <si>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</si>
  <si>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</si>
  <si>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</si>
  <si>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</si>
  <si>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</si>
  <si>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</si>
  <si>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</si>
  <si>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</si>
  <si>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</si>
  <si>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</si>
  <si>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</si>
  <si>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</si>
  <si>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</si>
  <si>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</si>
  <si>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</si>
  <si>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</si>
  <si>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</si>
  <si>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</si>
  <si>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</si>
  <si>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</si>
  <si>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</si>
  <si>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</si>
  <si>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</si>
  <si>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</si>
  <si>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</si>
  <si>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</si>
  <si>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</si>
  <si>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</si>
  <si>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</si>
  <si>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</si>
  <si>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</si>
  <si>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</si>
  <si>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</si>
  <si>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</si>
  <si>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</si>
  <si>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</si>
  <si>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</si>
  <si>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</si>
  <si>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</si>
  <si>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</si>
  <si>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</si>
  <si>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</si>
  <si>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</si>
  <si>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</si>
  <si>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</si>
  <si>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</si>
  <si>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</si>
  <si>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</si>
  <si>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</si>
  <si>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</si>
  <si>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</si>
  <si>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</si>
  <si>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</si>
  <si>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</si>
  <si>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</si>
  <si>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</si>
  <si>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</si>
  <si>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</si>
  <si>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</si>
  <si>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</si>
  <si>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</si>
  <si>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</si>
  <si>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</si>
  <si>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</si>
  <si>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</si>
  <si>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</si>
  <si>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</si>
  <si>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</si>
  <si>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</si>
  <si>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</si>
  <si>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</si>
  <si>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</si>
  <si>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</si>
  <si>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</si>
  <si>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</si>
  <si>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</si>
  <si>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</si>
  <si>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</si>
  <si>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</si>
  <si>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</si>
  <si>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</si>
  <si>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</si>
  <si>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</si>
  <si>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</si>
  <si>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</si>
  <si>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</si>
  <si>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</si>
  <si>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</si>
  <si>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</si>
  <si>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</si>
  <si>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</si>
  <si>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</si>
  <si>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</si>
  <si>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</si>
  <si>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</si>
  <si>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</si>
  <si>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</si>
  <si>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</si>
  <si>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</si>
  <si>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</si>
  <si>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</si>
  <si>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</si>
  <si>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</si>
  <si>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</si>
  <si>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</si>
  <si>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</si>
  <si>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</si>
  <si>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</si>
  <si>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</si>
  <si>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</si>
  <si>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</si>
  <si>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</si>
  <si>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</si>
  <si>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</si>
  <si>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</si>
  <si>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</si>
  <si>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</si>
  <si>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</si>
  <si>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</si>
  <si>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</si>
  <si>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</si>
  <si>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</si>
  <si>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</si>
  <si>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</si>
  <si>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</si>
  <si>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</si>
  <si>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</si>
  <si>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</si>
  <si>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</si>
  <si>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</si>
  <si>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</si>
  <si>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</si>
  <si>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</si>
  <si>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</si>
  <si>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</si>
  <si>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</si>
  <si>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</si>
  <si>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</si>
  <si>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</si>
  <si>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</si>
  <si>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</si>
  <si>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</si>
  <si>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</si>
  <si>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</si>
  <si>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</si>
  <si>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</si>
  <si>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</si>
  <si>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</si>
  <si>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</si>
  <si>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</si>
  <si>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</si>
  <si>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</si>
  <si>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</si>
  <si>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</si>
  <si>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</si>
  <si>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</si>
  <si>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</si>
  <si>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</si>
  <si>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</si>
  <si>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</si>
  <si>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</si>
  <si>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</si>
  <si>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</si>
  <si>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</si>
  <si>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</si>
  <si>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</si>
  <si>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</si>
  <si>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</si>
  <si>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</si>
  <si>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</si>
  <si>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</si>
  <si>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</si>
  <si>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</si>
  <si>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</si>
  <si>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</si>
  <si>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</si>
  <si>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</si>
  <si>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</si>
  <si>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</si>
  <si>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</si>
  <si>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</si>
  <si>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</si>
  <si>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</si>
  <si>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</si>
  <si>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</si>
  <si>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</si>
  <si>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</si>
  <si>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</si>
  <si>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</si>
  <si>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</si>
  <si>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</si>
  <si>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</si>
  <si>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</si>
  <si>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</si>
  <si>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</si>
  <si>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</si>
  <si>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</si>
  <si>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</si>
  <si>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</si>
  <si>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</si>
  <si>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</si>
  <si>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</si>
  <si>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</si>
  <si>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</si>
  <si>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</si>
  <si>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</si>
  <si>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</si>
  <si>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</si>
  <si>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</si>
  <si>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</si>
  <si>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</si>
  <si>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</si>
  <si>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</si>
  <si>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</si>
  <si>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</si>
  <si>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</si>
  <si>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</si>
  <si>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</si>
  <si>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</si>
  <si>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</si>
  <si>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</si>
  <si>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</si>
  <si>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</si>
  <si>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</si>
  <si>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</si>
  <si>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</si>
  <si>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</si>
  <si>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</si>
  <si>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</si>
  <si>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</si>
  <si>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</si>
  <si>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</si>
  <si>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</si>
  <si>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</si>
  <si>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</si>
  <si>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</si>
  <si>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</si>
  <si>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</si>
  <si>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</si>
  <si>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</si>
  <si>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</si>
  <si>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</si>
  <si>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</si>
  <si>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</si>
  <si>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</si>
  <si>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</si>
  <si>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</si>
  <si>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</si>
  <si>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</si>
  <si>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</si>
  <si>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</si>
  <si>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</si>
  <si>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</si>
  <si>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</si>
  <si>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</si>
  <si>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</si>
  <si>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</si>
  <si>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</si>
  <si>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</si>
  <si>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</si>
  <si>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</si>
  <si>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</si>
  <si>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</si>
  <si>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</si>
  <si>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</si>
  <si>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</si>
  <si>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</si>
  <si>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</si>
  <si>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</si>
  <si>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</si>
  <si>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</si>
  <si>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</si>
  <si>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</si>
  <si>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</si>
  <si>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</si>
  <si>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</si>
  <si>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</si>
  <si>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</si>
  <si>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</si>
  <si>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</si>
  <si>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</si>
  <si>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</si>
  <si>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</si>
  <si>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</si>
  <si>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</si>
  <si>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</si>
  <si>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</si>
  <si>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</si>
  <si>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</si>
  <si>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</si>
  <si>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</si>
  <si>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</si>
  <si>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</si>
  <si>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</si>
  <si>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</si>
  <si>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</si>
  <si>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</si>
  <si>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</si>
  <si>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</si>
  <si>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</si>
  <si>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</si>
  <si>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</si>
  <si>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</si>
  <si>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</si>
  <si>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</si>
  <si>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</si>
  <si>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</si>
  <si>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</si>
  <si>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</si>
  <si>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</si>
  <si>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</si>
  <si>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</si>
  <si>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</si>
  <si>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</si>
  <si>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</si>
  <si>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</si>
  <si>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</si>
  <si>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</si>
  <si>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</si>
  <si>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</si>
  <si>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</si>
  <si>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</si>
  <si>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</si>
  <si>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</si>
  <si>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</si>
  <si>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</si>
  <si>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</si>
  <si>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</si>
  <si>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</si>
  <si>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</si>
  <si>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</si>
  <si>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</si>
  <si>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</si>
  <si>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</si>
  <si>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</si>
  <si>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</si>
  <si>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</si>
  <si>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</si>
  <si>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</si>
  <si>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</si>
  <si>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</si>
  <si>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</si>
  <si>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</si>
  <si>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</si>
  <si>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</si>
  <si>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</si>
  <si>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</si>
  <si>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</si>
  <si>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</si>
  <si>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</si>
  <si>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</si>
  <si>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</si>
  <si>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</si>
  <si>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</si>
  <si>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</si>
  <si>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</si>
  <si>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</si>
  <si>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</si>
  <si>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</si>
  <si>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</si>
  <si>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</si>
  <si>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</si>
  <si>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</si>
  <si>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</si>
  <si>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</si>
  <si>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</si>
  <si>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</si>
  <si>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</si>
  <si>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</si>
  <si>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</si>
  <si>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</si>
  <si>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</si>
  <si>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</si>
  <si>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</si>
  <si>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</si>
  <si>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</si>
  <si>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</si>
  <si>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</si>
  <si>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</si>
  <si>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</si>
  <si>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</si>
  <si>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</si>
  <si>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</si>
  <si>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</si>
  <si>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</si>
  <si>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</si>
  <si>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</si>
  <si>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</si>
  <si>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</si>
  <si>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</si>
  <si>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</si>
  <si>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</si>
  <si>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</si>
  <si>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</si>
  <si>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</si>
  <si>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</si>
  <si>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</si>
  <si>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</si>
  <si>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</si>
  <si>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</si>
  <si>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</si>
  <si>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</si>
  <si>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</si>
  <si>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</si>
  <si>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</si>
  <si>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</si>
  <si>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</si>
  <si>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</si>
  <si>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</si>
  <si>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</si>
  <si>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</si>
  <si>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</si>
  <si>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</si>
  <si>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</si>
  <si>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</si>
  <si>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</si>
  <si>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</si>
  <si>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</si>
  <si>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</si>
  <si>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</si>
  <si>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</si>
  <si>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</si>
  <si>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</si>
  <si>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</si>
  <si>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</si>
  <si>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</si>
  <si>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</si>
  <si>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</si>
  <si>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</si>
  <si>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</si>
  <si>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</si>
  <si>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</si>
  <si>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</si>
  <si>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</si>
  <si>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</si>
  <si>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</si>
  <si>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</si>
  <si>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</si>
  <si>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</si>
  <si>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</si>
  <si>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</si>
  <si>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</si>
  <si>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</si>
  <si>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</si>
  <si>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</si>
  <si>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</si>
  <si>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</si>
  <si>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</si>
  <si>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</si>
  <si>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</si>
  <si>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</si>
  <si>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</si>
  <si>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</si>
  <si>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</si>
  <si>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</si>
  <si>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</si>
  <si>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</si>
  <si>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</si>
  <si>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</si>
  <si>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</si>
  <si>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</si>
  <si>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</si>
  <si>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</si>
  <si>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</si>
  <si>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</si>
  <si>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</si>
  <si>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</si>
  <si>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</si>
  <si>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</si>
  <si>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</si>
  <si>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</si>
  <si>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</si>
  <si>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</si>
  <si>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</si>
  <si>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</si>
  <si>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</si>
  <si>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</si>
  <si>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</si>
  <si>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</si>
  <si>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</si>
  <si>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</si>
  <si>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</si>
  <si>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</si>
  <si>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</si>
  <si>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</si>
  <si>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</si>
  <si>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</si>
  <si>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</si>
  <si>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</si>
  <si>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</si>
  <si>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</si>
  <si>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</si>
  <si>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</si>
  <si>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</si>
  <si>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</si>
  <si>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</si>
  <si>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</si>
  <si>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</si>
  <si>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</si>
  <si>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</si>
  <si>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</si>
  <si>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</si>
  <si>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</si>
  <si>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</si>
  <si>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</si>
  <si>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</si>
  <si>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</si>
  <si>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</si>
  <si>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</si>
  <si>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</si>
  <si>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</si>
  <si>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</si>
  <si>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</si>
  <si>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</si>
  <si>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</si>
  <si>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</si>
  <si>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</si>
  <si>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</si>
  <si>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</si>
  <si>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</si>
  <si>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</si>
  <si>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</si>
  <si>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</si>
  <si>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</si>
  <si>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</si>
  <si>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</si>
  <si>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</si>
  <si>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</si>
  <si>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</si>
  <si>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</si>
  <si>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</si>
  <si>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</si>
  <si>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</si>
  <si>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</si>
  <si>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</si>
  <si>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</si>
  <si>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</si>
  <si>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</si>
  <si>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</si>
  <si>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</si>
  <si>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</si>
  <si>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</si>
  <si>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</si>
  <si>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</si>
  <si>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</si>
  <si>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</si>
  <si>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</si>
  <si>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</si>
  <si>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</si>
  <si>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</si>
  <si>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</si>
  <si>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</si>
  <si>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</si>
  <si>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</si>
  <si>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</si>
  <si>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</si>
  <si>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</si>
  <si>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</si>
  <si>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</si>
  <si>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</si>
  <si>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</si>
  <si>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</si>
  <si>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</si>
  <si>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</si>
  <si>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</si>
  <si>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</si>
  <si>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</si>
  <si>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</si>
  <si>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</si>
  <si>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</si>
  <si>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</si>
  <si>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</si>
  <si>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</si>
  <si>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</si>
  <si>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</si>
  <si>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</si>
  <si>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</si>
  <si>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</si>
  <si>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</si>
  <si>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</si>
  <si>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</si>
  <si>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</si>
  <si>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</si>
  <si>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</si>
  <si>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</si>
  <si>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</si>
  <si>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</si>
  <si>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</si>
  <si>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</si>
  <si>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</si>
  <si>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</si>
  <si>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</si>
  <si>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</si>
  <si>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</si>
  <si>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</si>
  <si>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</si>
  <si>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</si>
  <si>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</si>
  <si>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</si>
  <si>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</si>
  <si>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</si>
  <si>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</si>
  <si>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</si>
  <si>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</si>
  <si>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</si>
  <si>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</si>
  <si>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</si>
  <si>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</si>
  <si>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</si>
  <si>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</si>
  <si>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</si>
  <si>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</si>
  <si>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</si>
  <si>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</si>
  <si>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</si>
  <si>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</si>
  <si>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</si>
  <si>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</si>
  <si>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</si>
  <si>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</si>
  <si>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</si>
  <si>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</si>
  <si>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</si>
  <si>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</si>
  <si>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</si>
  <si>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</si>
  <si>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</si>
  <si>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</si>
  <si>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</si>
  <si>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</si>
  <si>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</si>
  <si>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</si>
  <si>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</si>
  <si>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</si>
  <si>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</si>
  <si>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</si>
  <si>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</si>
  <si>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</si>
  <si>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</si>
  <si>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</si>
  <si>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</si>
  <si>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</si>
  <si>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</si>
  <si>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</si>
  <si>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</si>
  <si>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</si>
  <si>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</si>
  <si>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</si>
  <si>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</si>
  <si>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</si>
  <si>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</si>
  <si>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</si>
  <si>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</si>
  <si>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</si>
  <si>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</si>
  <si>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</si>
  <si>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</si>
  <si>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</si>
  <si>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</si>
  <si>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</si>
  <si>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</si>
  <si>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</si>
  <si>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</si>
  <si>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</si>
  <si>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</si>
  <si>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</si>
  <si>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</si>
  <si>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</si>
  <si>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</si>
  <si>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</si>
  <si>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</si>
  <si>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</si>
  <si>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</si>
  <si>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</si>
  <si>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</si>
  <si>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</si>
  <si>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</si>
  <si>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</si>
  <si>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</si>
  <si>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</si>
  <si>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</si>
  <si>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</si>
  <si>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</si>
  <si>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</si>
  <si>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</si>
  <si>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</si>
  <si>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</si>
  <si>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</si>
  <si>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</si>
  <si>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</si>
  <si>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</si>
  <si>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</si>
  <si>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</si>
  <si>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</si>
  <si>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</si>
  <si>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</si>
  <si>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</si>
  <si>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</si>
  <si>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</si>
  <si>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</si>
  <si>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</si>
  <si>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</si>
  <si>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</si>
  <si>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</si>
  <si>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</si>
  <si>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</si>
  <si>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</si>
  <si>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</si>
  <si>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</si>
  <si>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</si>
  <si>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</si>
  <si>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</si>
  <si>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</si>
  <si>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</si>
  <si>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</si>
  <si>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</si>
  <si>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</si>
  <si>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</si>
  <si>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</si>
  <si>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</si>
  <si>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</si>
  <si>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</si>
  <si>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</si>
  <si>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</si>
  <si>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</si>
  <si>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</si>
  <si>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</si>
  <si>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</si>
  <si>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</si>
  <si>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</si>
  <si>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</si>
  <si>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</si>
  <si>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</si>
  <si>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</si>
  <si>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</si>
  <si>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</si>
  <si>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</si>
  <si>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</si>
  <si>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</si>
  <si>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</si>
  <si>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</si>
  <si>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</si>
  <si>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</si>
  <si>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</si>
  <si>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</si>
  <si>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</si>
  <si>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</si>
  <si>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</si>
  <si>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</si>
  <si>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</si>
  <si>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</si>
  <si>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</si>
  <si>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</si>
  <si>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</si>
  <si>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</si>
  <si>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</si>
  <si>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</si>
  <si>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</si>
  <si>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</si>
  <si>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</si>
  <si>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</si>
  <si>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</si>
  <si>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</si>
  <si>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</si>
  <si>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</si>
  <si>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</si>
  <si>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</si>
  <si>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</si>
  <si>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</si>
  <si>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</si>
  <si>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</si>
  <si>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</si>
  <si>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</si>
  <si>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</si>
  <si>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</si>
  <si>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</si>
  <si>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</si>
  <si>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</si>
  <si>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</si>
  <si>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</si>
  <si>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</si>
  <si>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</si>
  <si>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</si>
  <si>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</si>
  <si>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</si>
  <si>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</si>
  <si>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</si>
  <si>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</si>
  <si>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</si>
  <si>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</si>
  <si>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</si>
  <si>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</si>
  <si>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</si>
  <si>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</si>
  <si>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</si>
  <si>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</si>
  <si>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</si>
  <si>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</si>
  <si>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</si>
  <si>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</si>
  <si>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</si>
  <si>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</si>
  <si>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</si>
  <si>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</si>
  <si>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</si>
  <si>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</si>
  <si>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</si>
  <si>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</si>
  <si>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</si>
  <si>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</si>
  <si>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</si>
  <si>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</si>
  <si>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</si>
  <si>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</si>
  <si>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</si>
  <si>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</si>
  <si>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</si>
  <si>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</si>
  <si>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</si>
  <si>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</si>
  <si>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</si>
  <si>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</si>
  <si>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</si>
  <si>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</si>
  <si>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</si>
  <si>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</si>
  <si>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</si>
  <si>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</si>
  <si>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</si>
  <si>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</si>
  <si>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</si>
  <si>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</si>
  <si>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</si>
  <si>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</si>
  <si>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</si>
  <si>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</si>
  <si>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</si>
  <si>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</si>
  <si>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</si>
  <si>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</si>
  <si>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</si>
  <si>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</si>
  <si>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</si>
  <si>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</si>
  <si>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</si>
  <si>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</si>
  <si>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</si>
  <si>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</si>
  <si>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</si>
  <si>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</si>
  <si>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</si>
  <si>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</si>
  <si>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</si>
  <si>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</si>
  <si>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</si>
  <si>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</si>
  <si>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</si>
  <si>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</si>
  <si>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</si>
  <si>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</si>
  <si>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</si>
  <si>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</si>
  <si>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</si>
  <si>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</si>
  <si>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</si>
  <si>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</si>
  <si>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</si>
  <si>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</si>
  <si>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</si>
  <si>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</si>
  <si>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</si>
  <si>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</si>
  <si>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</si>
  <si>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</si>
  <si>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</si>
  <si>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</si>
  <si>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</si>
  <si>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</si>
  <si>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</si>
  <si>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</si>
  <si>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</si>
  <si>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</si>
  <si>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</si>
  <si>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</si>
  <si>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</si>
  <si>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</si>
  <si>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</si>
  <si>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</si>
  <si>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</si>
  <si>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</si>
  <si>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</si>
  <si>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</si>
  <si>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</si>
  <si>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</si>
  <si>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</si>
  <si>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</si>
  <si>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</si>
  <si>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</si>
  <si>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</si>
  <si>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</si>
  <si>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</si>
  <si>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</si>
  <si>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</si>
  <si>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</si>
  <si>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</si>
  <si>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</si>
  <si>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</si>
  <si>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</si>
  <si>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</si>
  <si>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</si>
  <si>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</si>
  <si>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</si>
  <si>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</si>
  <si>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</si>
  <si>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</si>
  <si>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</si>
  <si>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</si>
  <si>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</si>
  <si>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</si>
  <si>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</si>
  <si>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</si>
  <si>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</si>
  <si>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</si>
  <si>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</si>
  <si>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</si>
  <si>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</si>
  <si>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</si>
  <si>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</si>
  <si>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</si>
  <si>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</si>
  <si>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</si>
  <si>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</si>
  <si>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</si>
  <si>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</si>
  <si>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</si>
  <si>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</si>
  <si>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</si>
  <si>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</si>
  <si>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</si>
  <si>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</si>
  <si>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</si>
  <si>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</si>
  <si>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</si>
  <si>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</si>
  <si>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</si>
  <si>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</si>
  <si>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</si>
  <si>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</si>
  <si>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</si>
  <si>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</si>
  <si>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</si>
  <si>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</si>
  <si>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</si>
  <si>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</si>
  <si>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</si>
  <si>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</si>
  <si>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</si>
  <si>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</si>
  <si>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</si>
  <si>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</si>
  <si>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</si>
  <si>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</si>
  <si>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</si>
  <si>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</si>
  <si>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</si>
  <si>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</si>
  <si>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</si>
  <si>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</si>
  <si>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</si>
  <si>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</si>
  <si>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</si>
  <si>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</si>
  <si>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</si>
  <si>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</si>
  <si>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</si>
  <si>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</si>
  <si>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</si>
  <si>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</si>
  <si>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</si>
  <si>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</si>
  <si>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</si>
  <si>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</si>
  <si>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</si>
  <si>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</si>
  <si>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</si>
  <si>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</si>
  <si>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</si>
  <si>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</si>
  <si>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</si>
  <si>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</si>
  <si>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</si>
  <si>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</si>
  <si>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</si>
  <si>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</si>
  <si>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</si>
  <si>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</si>
  <si>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</si>
  <si>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</si>
  <si>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</si>
  <si>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</si>
  <si>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</si>
  <si>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</si>
  <si>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</si>
  <si>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</si>
  <si>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</si>
  <si>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</si>
  <si>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</si>
  <si>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</si>
  <si>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</si>
  <si>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</si>
  <si>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</si>
  <si>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</si>
  <si>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</si>
  <si>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</si>
  <si>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</si>
  <si>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</si>
  <si>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</si>
  <si>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</si>
  <si>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</si>
  <si>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</si>
  <si>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</si>
  <si>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</si>
  <si>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</si>
  <si>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</si>
  <si>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</si>
  <si>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</si>
  <si>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</si>
  <si>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</si>
  <si>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</si>
  <si>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</si>
  <si>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</si>
  <si>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</si>
  <si>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</si>
  <si>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</si>
  <si>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</si>
  <si>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</si>
  <si>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</si>
  <si>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</si>
  <si>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</si>
  <si>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</si>
  <si>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</si>
  <si>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</si>
  <si>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</si>
  <si>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</si>
  <si>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</si>
  <si>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</si>
  <si>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</si>
  <si>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</si>
  <si>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</si>
  <si>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</si>
  <si>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</si>
  <si>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</si>
  <si>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</si>
  <si>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</si>
  <si>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</si>
  <si>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</si>
  <si>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</si>
  <si>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</si>
  <si>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</si>
  <si>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</si>
  <si>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</si>
  <si>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</si>
  <si>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</si>
  <si>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</si>
  <si>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</si>
  <si>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</si>
  <si>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</si>
  <si>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</si>
  <si>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</si>
  <si>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</si>
  <si>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</si>
  <si>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</si>
  <si>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</si>
  <si>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</si>
  <si>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</si>
  <si>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</si>
  <si>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</si>
  <si>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</si>
  <si>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</si>
  <si>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</si>
  <si>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</si>
  <si>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</si>
  <si>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</si>
  <si>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</si>
  <si>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</si>
  <si>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</si>
  <si>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</si>
  <si>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</si>
  <si>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</si>
  <si>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</si>
  <si>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</si>
  <si>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</si>
  <si>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</si>
  <si>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</si>
  <si>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</si>
  <si>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</si>
  <si>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</si>
  <si>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</si>
  <si>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</si>
  <si>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</si>
  <si>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</si>
  <si>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</si>
  <si>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</si>
  <si>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</si>
  <si>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</si>
  <si>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</si>
  <si>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</si>
  <si>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</si>
  <si>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</si>
  <si>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</si>
  <si>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</si>
  <si>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</si>
  <si>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</si>
  <si>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</si>
  <si>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</si>
  <si>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</si>
  <si>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</si>
  <si>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</si>
  <si>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</si>
  <si>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</si>
  <si>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</si>
  <si>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</si>
  <si>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</si>
  <si>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</si>
  <si>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</si>
  <si>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</si>
  <si>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</si>
  <si>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</si>
  <si>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</si>
  <si>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</si>
  <si>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</si>
  <si>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</si>
  <si>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</si>
  <si>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</si>
  <si>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</si>
  <si>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</si>
  <si>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</si>
  <si>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</si>
  <si>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</si>
  <si>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</si>
  <si>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</si>
  <si>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</si>
  <si>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</si>
  <si>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</si>
  <si>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</si>
  <si>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</si>
  <si>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</si>
  <si>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</si>
  <si>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</si>
  <si>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</si>
  <si>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</si>
  <si>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</si>
  <si>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</si>
  <si>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</si>
  <si>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</si>
  <si>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</si>
  <si>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</si>
  <si>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</si>
  <si>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</si>
  <si>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</si>
  <si>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</si>
  <si>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</si>
  <si>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</si>
  <si>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</si>
  <si>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</si>
  <si>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</si>
  <si>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</si>
  <si>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</si>
  <si>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</si>
  <si>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</si>
  <si>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</si>
  <si>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</si>
  <si>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</si>
  <si>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</si>
  <si>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</si>
  <si>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</si>
  <si>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</si>
  <si>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</si>
  <si>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</si>
  <si>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</si>
  <si>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</si>
  <si>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</si>
  <si>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</si>
  <si>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</si>
  <si>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</si>
  <si>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</si>
  <si>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</si>
  <si>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</si>
  <si>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</si>
  <si>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</si>
  <si>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</si>
  <si>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</si>
  <si>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</si>
  <si>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</si>
  <si>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</si>
  <si>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</si>
  <si>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</si>
  <si>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</si>
  <si>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</si>
  <si>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</si>
  <si>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</si>
  <si>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</si>
  <si>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</si>
  <si>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</si>
  <si>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</si>
  <si>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</si>
  <si>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</si>
  <si>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</si>
  <si>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</si>
  <si>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</si>
  <si>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</si>
  <si>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</si>
  <si>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</si>
  <si>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</si>
  <si>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</si>
  <si>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</si>
  <si>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</si>
  <si>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</si>
  <si>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</si>
  <si>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</si>
  <si>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</si>
  <si>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</si>
  <si>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</si>
  <si>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</si>
  <si>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</si>
  <si>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</si>
  <si>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</si>
  <si>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</si>
  <si>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</si>
  <si>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</si>
  <si>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</si>
  <si>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</si>
  <si>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</si>
  <si>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</si>
  <si>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</si>
  <si>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</si>
  <si>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</si>
  <si>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</si>
  <si>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</si>
  <si>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</si>
  <si>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</si>
  <si>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</si>
  <si>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</si>
  <si>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</si>
  <si>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</si>
  <si>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</si>
  <si>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</si>
  <si>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</si>
  <si>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</si>
  <si>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</si>
  <si>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</si>
  <si>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</si>
  <si>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</si>
  <si>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</si>
  <si>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</si>
  <si>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</si>
  <si>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</si>
  <si>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</si>
  <si>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</si>
  <si>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</si>
  <si>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</si>
  <si>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</si>
  <si>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</si>
  <si>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</si>
  <si>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</si>
  <si>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</si>
  <si>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</si>
  <si>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</si>
  <si>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</si>
  <si>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</si>
  <si>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</si>
  <si>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</si>
  <si>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</si>
  <si>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</si>
  <si>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</si>
  <si>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</si>
  <si>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</si>
  <si>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</si>
  <si>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</si>
  <si>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</si>
  <si>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</si>
  <si>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</si>
  <si>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</si>
  <si>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</si>
  <si>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</si>
  <si>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</si>
  <si>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</si>
  <si>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</si>
  <si>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</si>
  <si>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</si>
  <si>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</si>
  <si>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</si>
  <si>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</si>
  <si>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</si>
  <si>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</si>
  <si>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</si>
  <si>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</si>
  <si>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</si>
  <si>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</si>
  <si>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</si>
  <si>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</si>
  <si>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</si>
  <si>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</si>
  <si>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</si>
  <si>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</si>
  <si>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</si>
  <si>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</si>
  <si>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</si>
  <si>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</si>
  <si>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</si>
  <si>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</si>
  <si>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</si>
  <si>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</si>
  <si>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</si>
  <si>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</si>
  <si>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</si>
  <si>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</si>
  <si>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</si>
  <si>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</si>
  <si>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</si>
  <si>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</si>
  <si>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</si>
  <si>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</si>
  <si>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</si>
  <si>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</si>
  <si>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</si>
  <si>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</si>
  <si>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</si>
  <si>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</si>
  <si>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</si>
  <si>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</si>
  <si>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</si>
  <si>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</si>
  <si>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</si>
  <si>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</si>
  <si>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</si>
  <si>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</si>
  <si>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</si>
  <si>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</si>
  <si>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</si>
  <si>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</si>
  <si>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</si>
  <si>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</si>
  <si>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</si>
  <si>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</si>
  <si>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</si>
  <si>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</si>
  <si>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</si>
  <si>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</si>
  <si>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</si>
  <si>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</si>
  <si>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</si>
  <si>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</si>
  <si>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</si>
  <si>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</si>
  <si>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</si>
  <si>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</si>
  <si>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</si>
  <si>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</si>
  <si>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</si>
  <si>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</si>
  <si>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</si>
  <si>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</si>
  <si>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</si>
  <si>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</si>
  <si>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</si>
  <si>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</si>
  <si>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</si>
  <si>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</si>
  <si>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</si>
  <si>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</si>
  <si>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</si>
  <si>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</si>
  <si>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</si>
  <si>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</si>
  <si>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</si>
  <si>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</si>
  <si>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</si>
  <si>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</si>
  <si>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</si>
  <si>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</si>
  <si>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</si>
  <si>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</si>
  <si>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</si>
  <si>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</si>
  <si>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</si>
  <si>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</si>
  <si>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</si>
  <si>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</si>
  <si>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</si>
  <si>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</si>
  <si>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</si>
  <si>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</si>
  <si>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</si>
  <si>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</si>
  <si>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</si>
  <si>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</si>
  <si>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</si>
  <si>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</si>
  <si>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</si>
  <si>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</si>
  <si>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</si>
  <si>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</si>
  <si>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</si>
  <si>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</si>
  <si>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</si>
  <si>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</si>
  <si>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</si>
  <si>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</si>
  <si>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</si>
  <si>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</si>
  <si>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</si>
  <si>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</si>
  <si>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</si>
  <si>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</si>
  <si>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</si>
  <si>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</si>
  <si>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</si>
  <si>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</si>
  <si>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</si>
  <si>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</si>
  <si>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</si>
  <si>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</si>
  <si>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</si>
  <si>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</si>
  <si>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</si>
  <si>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</si>
  <si>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</si>
  <si>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</si>
  <si>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</si>
  <si>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</si>
  <si>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</si>
  <si>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</si>
  <si>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</si>
  <si>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</si>
  <si>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</si>
  <si>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</si>
  <si>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</si>
  <si>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</si>
  <si>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</si>
  <si>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</si>
  <si>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</si>
  <si>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</si>
  <si>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</si>
  <si>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</si>
  <si>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</si>
  <si>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</si>
  <si>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</si>
  <si>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</si>
  <si>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</si>
  <si>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</si>
  <si>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</si>
  <si>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</si>
  <si>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</si>
  <si>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</si>
  <si>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</si>
  <si>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</si>
  <si>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</si>
  <si>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</si>
  <si>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</si>
  <si>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</si>
  <si>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</si>
  <si>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</si>
  <si>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</si>
  <si>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</si>
  <si>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</si>
  <si>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</si>
  <si>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</si>
  <si>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</si>
  <si>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</si>
  <si>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</si>
  <si>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</si>
  <si>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</si>
  <si>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</si>
  <si>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</si>
  <si>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</si>
  <si>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</si>
  <si>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</si>
  <si>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</si>
  <si>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</si>
  <si>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</si>
  <si>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</si>
  <si>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</si>
  <si>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</si>
  <si>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</si>
  <si>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</si>
  <si>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</si>
  <si>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</si>
  <si>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</si>
  <si>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</si>
  <si>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</si>
  <si>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</si>
  <si>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</si>
  <si>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</si>
  <si>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</si>
  <si>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</si>
  <si>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</si>
  <si>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</si>
  <si>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</si>
  <si>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</si>
  <si>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</si>
  <si>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</si>
  <si>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</si>
  <si>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</si>
  <si>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</si>
  <si>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</si>
  <si>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</si>
  <si>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</si>
  <si>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</si>
  <si>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</si>
  <si>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</si>
  <si>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</si>
  <si>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</si>
  <si>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</si>
  <si>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</si>
  <si>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</si>
  <si>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</si>
  <si>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</si>
  <si>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</si>
  <si>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</si>
  <si>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</si>
  <si>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</si>
  <si>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</si>
  <si>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</si>
  <si>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</si>
  <si>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</si>
  <si>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</si>
  <si>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</si>
  <si>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</si>
  <si>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</si>
  <si>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</si>
  <si>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</si>
  <si>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</si>
  <si>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</si>
  <si>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</si>
  <si>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</si>
  <si>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</si>
  <si>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</si>
  <si>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</si>
  <si>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</si>
  <si>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</si>
  <si>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</si>
  <si>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</si>
  <si>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</si>
  <si>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</si>
  <si>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</si>
  <si>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</si>
  <si>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</si>
  <si>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</si>
  <si>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</si>
  <si>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</si>
  <si>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</si>
  <si>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</si>
  <si>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</si>
  <si>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</si>
  <si>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</si>
  <si>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</si>
  <si>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</si>
  <si>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</si>
  <si>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</si>
  <si>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</si>
  <si>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</si>
  <si>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</si>
  <si>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</si>
  <si>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</si>
  <si>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</si>
  <si>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</si>
  <si>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</si>
  <si>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</si>
  <si>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</si>
  <si>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</si>
  <si>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</si>
  <si>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</si>
  <si>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</si>
  <si>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</si>
  <si>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</si>
  <si>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</si>
  <si>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</si>
  <si>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</si>
  <si>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</si>
  <si>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</si>
  <si>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</si>
  <si>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</si>
  <si>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</si>
  <si>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</si>
  <si>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</si>
  <si>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</si>
  <si>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</si>
  <si>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</si>
  <si>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</si>
  <si>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</si>
  <si>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</si>
  <si>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</si>
  <si>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</si>
  <si>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</si>
  <si>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</si>
  <si>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</si>
  <si>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</si>
  <si>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</si>
  <si>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</si>
  <si>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</si>
  <si>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</si>
  <si>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</si>
  <si>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</si>
  <si>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</si>
  <si>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</si>
  <si>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</si>
  <si>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</si>
  <si>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</si>
  <si>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</si>
  <si>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</si>
  <si>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</si>
  <si>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</si>
  <si>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</si>
  <si>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</si>
  <si>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</si>
  <si>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</si>
  <si>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</si>
  <si>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</si>
  <si>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</si>
  <si>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</si>
  <si>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</si>
  <si>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</si>
  <si>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</si>
  <si>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</si>
  <si>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</si>
  <si>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</si>
  <si>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</si>
  <si>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</si>
  <si>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</si>
  <si>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</si>
  <si>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</si>
  <si>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</si>
  <si>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</si>
  <si>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</si>
  <si>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</si>
  <si>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</si>
  <si>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</si>
  <si>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</si>
  <si>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</si>
  <si>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</si>
  <si>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</si>
  <si>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</si>
  <si>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</si>
  <si>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</si>
  <si>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</si>
  <si>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</si>
  <si>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</si>
  <si>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</si>
  <si>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</si>
  <si>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</si>
  <si>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</si>
  <si>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</si>
  <si>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</si>
  <si>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</si>
  <si>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</si>
  <si>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</si>
  <si>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</si>
  <si>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</si>
  <si>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</si>
  <si>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</si>
  <si>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</si>
  <si>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</si>
  <si>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</si>
  <si>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</si>
  <si>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</si>
  <si>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</si>
  <si>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</si>
  <si>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</si>
  <si>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</si>
  <si>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</si>
  <si>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</si>
  <si>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</si>
  <si>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</si>
  <si>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</si>
  <si>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</si>
  <si>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</si>
  <si>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</si>
  <si>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</si>
  <si>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</si>
  <si>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</si>
  <si>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</si>
  <si>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</si>
  <si>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</si>
  <si>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</si>
  <si>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</si>
  <si>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</si>
  <si>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</si>
  <si>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</si>
  <si>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</si>
  <si>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</si>
  <si>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</si>
  <si>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</si>
  <si>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</si>
  <si>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</si>
  <si>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</si>
  <si>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</si>
  <si>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</si>
  <si>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</si>
  <si>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</si>
  <si>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</si>
  <si>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</si>
  <si>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</si>
  <si>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</si>
  <si>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</si>
  <si>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</si>
  <si>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</si>
  <si>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</si>
  <si>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</si>
  <si>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</si>
  <si>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</si>
  <si>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</si>
  <si>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</si>
  <si>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</si>
  <si>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</si>
  <si>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</si>
  <si>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</si>
  <si>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</si>
  <si>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</si>
  <si>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</si>
  <si>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</si>
  <si>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</si>
  <si>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</si>
  <si>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</si>
  <si>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</si>
  <si>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</si>
  <si>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</si>
  <si>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</si>
  <si>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</si>
  <si>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</si>
  <si>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</si>
  <si>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</si>
  <si>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</si>
  <si>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</si>
  <si>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</si>
  <si>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</si>
  <si>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</si>
  <si>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</si>
  <si>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</si>
  <si>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</si>
  <si>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</si>
  <si>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</si>
  <si>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</si>
  <si>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</si>
  <si>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</si>
  <si>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</si>
  <si>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</si>
  <si>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</si>
  <si>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</si>
  <si>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</si>
  <si>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</si>
  <si>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</si>
  <si>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</si>
  <si>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</si>
  <si>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</si>
  <si>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</si>
  <si>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</si>
  <si>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</si>
  <si>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</si>
  <si>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</si>
  <si>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</si>
  <si>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</si>
  <si>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</si>
  <si>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</si>
  <si>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</si>
  <si>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</si>
  <si>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</si>
  <si>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</si>
  <si>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</si>
  <si>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</si>
  <si>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</si>
  <si>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</si>
  <si>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</si>
  <si>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</si>
  <si>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</si>
  <si>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</si>
  <si>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</si>
  <si>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</si>
  <si>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</si>
  <si>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</si>
  <si>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</si>
  <si>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</si>
  <si>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</si>
  <si>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</si>
  <si>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</si>
  <si>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</si>
  <si>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</si>
  <si>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</si>
  <si>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</si>
  <si>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</si>
  <si>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</si>
  <si>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</si>
  <si>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</si>
  <si>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</si>
  <si>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</si>
  <si>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</si>
  <si>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</si>
  <si>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</si>
  <si>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</si>
  <si>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</si>
  <si>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</si>
  <si>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</si>
  <si>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</si>
  <si>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</si>
  <si>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</si>
  <si>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</si>
  <si>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</si>
  <si>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</si>
  <si>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</si>
  <si>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</si>
  <si>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</si>
  <si>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</si>
  <si>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</si>
  <si>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</si>
  <si>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</si>
  <si>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</si>
  <si>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</si>
  <si>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</si>
  <si>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</si>
  <si>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</si>
  <si>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</si>
  <si>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</si>
  <si>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</si>
  <si>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</si>
  <si>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</si>
  <si>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</si>
  <si>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</si>
  <si>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</si>
  <si>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</si>
  <si>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</si>
  <si>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</si>
  <si>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</si>
  <si>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</si>
  <si>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</si>
  <si>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</si>
  <si>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</si>
  <si>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</si>
  <si>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</si>
  <si>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</si>
  <si>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</si>
  <si>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</si>
  <si>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</si>
  <si>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</si>
  <si>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</si>
  <si>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</si>
  <si>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</si>
  <si>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</si>
  <si>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</si>
  <si>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</si>
  <si>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</si>
  <si>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</si>
  <si>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</si>
  <si>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</si>
  <si>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</si>
  <si>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</si>
  <si>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</si>
  <si>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</si>
  <si>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</si>
  <si>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</si>
  <si>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</si>
  <si>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</si>
  <si>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</si>
  <si>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</si>
  <si>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</si>
  <si>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</si>
  <si>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</si>
  <si>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</si>
  <si>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</si>
  <si>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</si>
  <si>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</si>
  <si>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</si>
  <si>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</si>
  <si>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</si>
  <si>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</si>
  <si>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</si>
  <si>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</si>
  <si>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</si>
  <si>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</si>
  <si>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</si>
  <si>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</si>
  <si>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</si>
  <si>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</si>
  <si>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</si>
  <si>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</si>
  <si>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</si>
  <si>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</si>
  <si>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</si>
  <si>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</si>
  <si>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</si>
  <si>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</si>
  <si>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</si>
  <si>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</si>
  <si>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</si>
  <si>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</si>
  <si>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</si>
  <si>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</si>
  <si>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</si>
  <si>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</si>
  <si>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</si>
  <si>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</si>
  <si>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</si>
  <si>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</si>
  <si>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</si>
  <si>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</si>
  <si>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</si>
  <si>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</si>
  <si>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</si>
  <si>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</si>
  <si>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</si>
  <si>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</si>
  <si>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</si>
  <si>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</si>
  <si>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</si>
  <si>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</si>
  <si>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</si>
  <si>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</si>
  <si>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</si>
  <si>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</si>
  <si>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</si>
  <si>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</si>
  <si>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</si>
  <si>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</si>
  <si>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</si>
  <si>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</si>
  <si>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</si>
  <si>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</si>
  <si>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</si>
  <si>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</si>
  <si>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</si>
  <si>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</si>
  <si>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</si>
  <si>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</si>
  <si>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</si>
  <si>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</si>
  <si>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</si>
  <si>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</si>
  <si>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</si>
  <si>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</si>
  <si>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</si>
  <si>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</si>
  <si>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</si>
  <si>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</si>
  <si>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</si>
  <si>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</si>
  <si>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</si>
  <si>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</si>
  <si>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</si>
  <si>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</si>
  <si>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</si>
  <si>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</si>
  <si>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</si>
  <si>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</si>
  <si>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</si>
  <si>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</si>
  <si>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</si>
  <si>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</si>
  <si>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</si>
  <si>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</si>
  <si>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</si>
  <si>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</si>
  <si>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</si>
  <si>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</si>
  <si>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</si>
  <si>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</si>
  <si>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</si>
  <si>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</si>
  <si>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</si>
  <si>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</si>
  <si>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</si>
  <si>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</si>
  <si>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</si>
  <si>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</si>
  <si>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</si>
  <si>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</si>
  <si>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</si>
  <si>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</si>
  <si>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</si>
  <si>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</si>
  <si>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</si>
  <si>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</si>
  <si>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</si>
  <si>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</si>
  <si>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</si>
  <si>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</si>
  <si>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</si>
  <si>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</si>
  <si>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</si>
  <si>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</si>
  <si>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</si>
  <si>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</si>
  <si>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</si>
  <si>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</si>
  <si>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</si>
  <si>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</si>
  <si>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</si>
  <si>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</si>
  <si>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</si>
  <si>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</si>
  <si>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</si>
  <si>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</si>
  <si>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</si>
  <si>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</si>
  <si>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</si>
  <si>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</si>
  <si>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</si>
  <si>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</si>
  <si>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</si>
  <si>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</si>
  <si>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</si>
  <si>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</si>
  <si>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</si>
  <si>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</si>
  <si>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</si>
  <si>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</si>
  <si>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</si>
  <si>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</si>
  <si>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</si>
  <si>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</si>
  <si>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</si>
  <si>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</si>
  <si>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</si>
  <si>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</si>
  <si>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</si>
  <si>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</si>
  <si>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</si>
  <si>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</si>
  <si>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</si>
  <si>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</si>
  <si>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</si>
  <si>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</si>
  <si>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</si>
  <si>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</si>
  <si>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</si>
  <si>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</si>
  <si>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</si>
  <si>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</si>
  <si>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</si>
  <si>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</si>
  <si>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</si>
  <si>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</si>
  <si>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</si>
  <si>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</si>
  <si>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</si>
  <si>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</si>
  <si>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</si>
  <si>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</si>
  <si>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</si>
  <si>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</si>
  <si>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</si>
  <si>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</si>
  <si>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</si>
  <si>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</si>
  <si>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</si>
  <si>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</si>
  <si>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</si>
  <si>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</si>
  <si>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</si>
  <si>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</si>
  <si>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</si>
  <si>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</si>
  <si>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</si>
  <si>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</si>
  <si>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</si>
  <si>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</si>
  <si>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</si>
  <si>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</si>
  <si>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</si>
  <si>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</si>
  <si>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</si>
  <si>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</si>
  <si>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</si>
  <si>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</si>
  <si>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</si>
  <si>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</si>
  <si>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</si>
  <si>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</si>
  <si>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</si>
  <si>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</si>
  <si>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</si>
  <si>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</si>
  <si>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</si>
  <si>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</si>
  <si>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</si>
  <si>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</si>
  <si>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</si>
  <si>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</si>
  <si>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</si>
  <si>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</si>
  <si>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</si>
  <si>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</si>
  <si>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</si>
  <si>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</si>
  <si>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</si>
  <si>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</si>
  <si>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</si>
  <si>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</si>
  <si>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</si>
  <si>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</si>
  <si>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</si>
  <si>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</si>
  <si>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</si>
  <si>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</si>
  <si>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</si>
  <si>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</si>
  <si>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</si>
  <si>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</si>
  <si>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</si>
  <si>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</si>
  <si>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</si>
  <si>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</si>
  <si>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</si>
  <si>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</si>
  <si>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</si>
  <si>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</si>
  <si>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</si>
  <si>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</si>
  <si>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</si>
  <si>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</si>
  <si>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</si>
  <si>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</si>
  <si>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</si>
  <si>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</si>
  <si>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</si>
  <si>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</si>
  <si>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</si>
  <si>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</si>
  <si>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</si>
  <si>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</si>
  <si>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</si>
  <si>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</si>
  <si>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</si>
  <si>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</si>
  <si>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</si>
  <si>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</si>
  <si>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</si>
  <si>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</si>
  <si>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</si>
  <si>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</si>
  <si>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</si>
  <si>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</si>
  <si>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</si>
  <si>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</si>
  <si>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</si>
  <si>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</si>
  <si>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</si>
  <si>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</si>
  <si>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</si>
  <si>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</si>
  <si>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</si>
  <si>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</si>
  <si>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</si>
  <si>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</si>
  <si>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</si>
  <si>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</si>
  <si>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</si>
  <si>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</si>
  <si>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</si>
  <si>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</si>
  <si>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</si>
  <si>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</si>
  <si>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</si>
  <si>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</si>
  <si>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</si>
  <si>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</si>
  <si>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</si>
  <si>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</si>
  <si>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</si>
  <si>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</si>
  <si>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</si>
  <si>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</si>
  <si>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</si>
  <si>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</si>
  <si>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</si>
  <si>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</si>
  <si>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</si>
  <si>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</si>
  <si>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</si>
  <si>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</si>
  <si>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</si>
  <si>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</si>
  <si>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</si>
  <si>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</si>
  <si>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</si>
  <si>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</si>
  <si>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</si>
  <si>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</si>
  <si>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</si>
  <si>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</si>
  <si>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</si>
  <si>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</si>
  <si>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</si>
  <si>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</si>
  <si>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</si>
  <si>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</si>
  <si>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</si>
  <si>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</si>
  <si>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</si>
  <si>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</si>
  <si>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</si>
  <si>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</si>
  <si>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</si>
  <si>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</si>
  <si>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</si>
  <si>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</si>
  <si>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</si>
  <si>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</si>
  <si>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</si>
  <si>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</si>
  <si>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</si>
  <si>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</si>
  <si>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</si>
  <si>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</si>
  <si>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</si>
  <si>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</si>
  <si>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</si>
  <si>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</si>
  <si>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</si>
  <si>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</si>
  <si>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</si>
  <si>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</si>
  <si>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</si>
  <si>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</si>
  <si>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</si>
  <si>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</si>
  <si>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</si>
  <si>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</si>
  <si>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</si>
  <si>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</si>
  <si>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</si>
  <si>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</si>
  <si>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</si>
  <si>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</si>
  <si>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</si>
  <si>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</si>
  <si>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</si>
  <si>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</si>
  <si>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</si>
  <si>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</si>
  <si>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</si>
  <si>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</si>
  <si>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</si>
  <si>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</si>
  <si>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</si>
  <si>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</si>
  <si>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</si>
  <si>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</si>
  <si>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</si>
  <si>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</si>
  <si>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</si>
  <si>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</si>
  <si>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</si>
  <si>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</si>
  <si>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</si>
  <si>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</si>
  <si>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</si>
  <si>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</si>
  <si>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</si>
  <si>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</si>
  <si>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</si>
  <si>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</si>
  <si>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</si>
  <si>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</si>
  <si>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</si>
  <si>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</si>
  <si>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</si>
  <si>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</si>
  <si>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</si>
  <si>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</si>
  <si>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</si>
  <si>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</si>
  <si>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</si>
  <si>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</si>
  <si>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</si>
  <si>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</si>
  <si>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</si>
  <si>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</si>
  <si>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</si>
  <si>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</si>
  <si>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</si>
  <si>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</si>
  <si>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</si>
  <si>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</si>
  <si>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</si>
  <si>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</si>
  <si>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</si>
  <si>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</si>
  <si>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</si>
  <si>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</si>
  <si>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</si>
  <si>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</si>
  <si>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</si>
  <si>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</si>
  <si>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</si>
  <si>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</si>
  <si>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</si>
  <si>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</si>
  <si>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</si>
  <si>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</si>
  <si>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</si>
  <si>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</si>
  <si>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</si>
  <si>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</si>
  <si>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</si>
  <si>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</si>
  <si>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</si>
  <si>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</si>
  <si>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</si>
  <si>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</si>
  <si>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</si>
  <si>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</si>
  <si>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</si>
  <si>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</si>
  <si>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</si>
  <si>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</si>
  <si>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</si>
  <si>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</si>
  <si>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</si>
  <si>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</si>
  <si>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</si>
  <si>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</si>
  <si>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</si>
  <si>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</si>
  <si>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</si>
  <si>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</si>
  <si>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</si>
  <si>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</si>
  <si>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</si>
  <si>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</si>
  <si>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</si>
  <si>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</si>
  <si>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</si>
  <si>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</si>
  <si>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</si>
  <si>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</si>
  <si>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</si>
  <si>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</si>
  <si>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</si>
  <si>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</si>
  <si>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</si>
  <si>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</si>
  <si>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</si>
  <si>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</si>
  <si>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</si>
  <si>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</si>
  <si>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</si>
  <si>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</si>
  <si>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</si>
  <si>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</si>
  <si>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</si>
  <si>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</si>
  <si>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</si>
  <si>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</si>
  <si>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</si>
  <si>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</si>
  <si>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</si>
  <si>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</si>
  <si>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</si>
  <si>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</si>
  <si>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</si>
  <si>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</si>
  <si>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</si>
  <si>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</si>
  <si>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</si>
  <si>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</si>
  <si>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</si>
  <si>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</si>
  <si>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</si>
  <si>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</si>
  <si>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</si>
  <si>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</si>
  <si>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</si>
  <si>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</si>
  <si>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</si>
  <si>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</si>
  <si>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</si>
  <si>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</si>
  <si>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</si>
  <si>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</si>
  <si>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</si>
  <si>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</si>
  <si>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</si>
  <si>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</si>
  <si>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</si>
  <si>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</si>
  <si>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</si>
  <si>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</si>
  <si>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</si>
  <si>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</si>
  <si>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</si>
  <si>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</si>
  <si>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</si>
  <si>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</si>
  <si>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</si>
  <si>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</si>
  <si>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</si>
  <si>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</si>
  <si>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</si>
  <si>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</si>
  <si>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</si>
  <si>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</si>
  <si>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</si>
  <si>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</si>
  <si>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</si>
  <si>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</si>
  <si>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</si>
  <si>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</si>
  <si>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</si>
  <si>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</si>
  <si>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</si>
  <si>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</si>
  <si>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</si>
  <si>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</si>
  <si>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</si>
  <si>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</si>
  <si>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</si>
  <si>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</si>
  <si>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</si>
  <si>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</si>
  <si>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</si>
  <si>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</si>
  <si>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</si>
  <si>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</si>
  <si>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</si>
  <si>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</si>
  <si>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</si>
  <si>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</si>
  <si>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</si>
  <si>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</si>
  <si>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</si>
  <si>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</si>
  <si>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</si>
  <si>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</si>
  <si>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</si>
  <si>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</si>
  <si>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</si>
  <si>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</si>
  <si>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</si>
  <si>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</si>
  <si>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</si>
  <si>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</si>
  <si>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</si>
  <si>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</si>
  <si>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</si>
  <si>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</si>
  <si>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</si>
  <si>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</si>
  <si>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</si>
  <si>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</si>
  <si>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</si>
  <si>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</si>
  <si>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</si>
  <si>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</si>
  <si>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</si>
  <si>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</si>
  <si>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</si>
  <si>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</si>
  <si>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</si>
  <si>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</si>
  <si>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</si>
  <si>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</si>
  <si>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</si>
  <si>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</si>
  <si>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</si>
  <si>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</si>
  <si>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</si>
  <si>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</si>
  <si>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</si>
  <si>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</si>
  <si>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</si>
  <si>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</si>
  <si>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</si>
  <si>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</si>
  <si>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</si>
  <si>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</si>
  <si>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</si>
  <si>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</si>
  <si>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</si>
  <si>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</si>
  <si>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</si>
  <si>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</si>
  <si>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</si>
  <si>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</si>
  <si>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</si>
  <si>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</si>
  <si>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</si>
  <si>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</si>
  <si>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</si>
  <si>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</si>
  <si>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</si>
  <si>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</si>
  <si>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</si>
  <si>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</si>
  <si>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</si>
  <si>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</si>
  <si>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</si>
  <si>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</si>
  <si>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</si>
  <si>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</si>
  <si>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</si>
  <si>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</si>
  <si>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</si>
  <si>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</si>
  <si>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</si>
  <si>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</si>
  <si>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</si>
  <si>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</si>
  <si>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</si>
  <si>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</si>
  <si>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</si>
  <si>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</si>
  <si>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</si>
  <si>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</si>
  <si>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</si>
  <si>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</si>
  <si>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</si>
  <si>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</si>
  <si>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</si>
  <si>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</si>
  <si>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</si>
  <si>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</si>
  <si>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</si>
  <si>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</si>
  <si>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</si>
  <si>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</si>
  <si>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</si>
  <si>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</si>
  <si>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</si>
  <si>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</si>
  <si>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</si>
  <si>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</si>
  <si>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</si>
  <si>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</si>
  <si>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</si>
  <si>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</si>
  <si>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</si>
  <si>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</si>
  <si>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</si>
  <si>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</si>
  <si>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</si>
  <si>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</si>
  <si>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</si>
  <si>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</si>
  <si>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</si>
  <si>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</si>
  <si>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</si>
  <si>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</si>
  <si>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</si>
  <si>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</si>
  <si>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</si>
  <si>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</si>
  <si>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</si>
  <si>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</si>
  <si>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</si>
  <si>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</si>
  <si>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</si>
  <si>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</si>
  <si>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</si>
  <si>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</si>
  <si>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</si>
  <si>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</si>
  <si>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</si>
  <si>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</si>
  <si>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</si>
  <si>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</si>
  <si>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</si>
  <si>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</si>
  <si>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</si>
  <si>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</si>
  <si>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</si>
  <si>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</si>
  <si>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</si>
  <si>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</si>
  <si>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</si>
  <si>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</si>
  <si>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</si>
  <si>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</si>
  <si>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</si>
  <si>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</si>
  <si>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</si>
  <si>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</si>
  <si>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</si>
  <si>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</si>
  <si>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</si>
  <si>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</si>
  <si>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</si>
  <si>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</si>
  <si>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</si>
  <si>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</si>
  <si>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</si>
  <si>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</si>
  <si>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</si>
  <si>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</si>
  <si>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</si>
  <si>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</si>
  <si>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</si>
  <si>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</si>
  <si>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</si>
  <si>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</si>
  <si>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</si>
  <si>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</si>
  <si>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</si>
  <si>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</si>
  <si>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</si>
  <si>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</si>
  <si>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</si>
  <si>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</si>
  <si>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</si>
  <si>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</si>
  <si>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</si>
  <si>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</si>
  <si>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</si>
  <si>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</si>
  <si>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</si>
  <si>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</si>
  <si>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</si>
  <si>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</si>
  <si>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</si>
  <si>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</si>
  <si>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</si>
  <si>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</si>
  <si>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</si>
  <si>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</si>
  <si>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</si>
  <si>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</si>
  <si>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</si>
  <si>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</si>
  <si>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</si>
  <si>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</si>
  <si>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</si>
  <si>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</si>
  <si>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</si>
  <si>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</si>
  <si>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</si>
  <si>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</si>
  <si>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</si>
  <si>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</si>
  <si>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</si>
  <si>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</si>
  <si>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</si>
  <si>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</si>
  <si>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</si>
  <si>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</si>
  <si>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</si>
  <si>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</si>
  <si>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</si>
  <si>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</si>
  <si>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</si>
  <si>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</si>
  <si>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</si>
  <si>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</si>
  <si>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</si>
  <si>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</si>
  <si>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</si>
  <si>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</si>
  <si>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</si>
  <si>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</si>
  <si>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</si>
  <si>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</si>
  <si>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</si>
  <si>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</si>
  <si>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</si>
  <si>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</si>
  <si>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</si>
  <si>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</si>
  <si>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</si>
  <si>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</si>
  <si>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</si>
  <si>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</si>
  <si>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</si>
  <si>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</si>
  <si>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</si>
  <si>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</si>
  <si>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</si>
  <si>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</si>
  <si>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</si>
  <si>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</si>
  <si>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</si>
  <si>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</si>
  <si>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</si>
  <si>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</si>
  <si>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</si>
  <si>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</si>
  <si>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</si>
  <si>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</si>
  <si>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</si>
  <si>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</si>
  <si>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</si>
  <si>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</si>
  <si>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</si>
  <si>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</si>
  <si>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</si>
  <si>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</si>
  <si>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</si>
  <si>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</si>
  <si>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</si>
  <si>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</si>
  <si>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</si>
  <si>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</si>
  <si>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</si>
  <si>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</si>
  <si>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</si>
  <si>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</si>
  <si>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</si>
  <si>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</si>
  <si>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</si>
  <si>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</si>
  <si>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</si>
  <si>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</si>
  <si>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</si>
  <si>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</si>
  <si>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</si>
  <si>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</si>
  <si>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</si>
  <si>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</si>
  <si>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</si>
  <si>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</si>
  <si>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</si>
  <si>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</si>
  <si>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</si>
  <si>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</si>
  <si>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</si>
  <si>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</si>
  <si>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</si>
  <si>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</si>
  <si>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</si>
  <si>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</si>
  <si>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</si>
  <si>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</si>
  <si>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</si>
  <si>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</si>
  <si>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</si>
  <si>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</si>
  <si>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</si>
  <si>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</si>
  <si>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</si>
  <si>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</si>
  <si>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</si>
  <si>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</si>
  <si>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</si>
  <si>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</si>
  <si>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</si>
  <si>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</si>
  <si>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</si>
  <si>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</si>
  <si>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</si>
  <si>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</si>
  <si>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</si>
  <si>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</si>
  <si>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</si>
  <si>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</si>
  <si>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</si>
  <si>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</si>
  <si>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</si>
  <si>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</si>
  <si>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</si>
  <si>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</si>
  <si>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</si>
  <si>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</si>
  <si>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</si>
  <si>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</si>
  <si>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</si>
  <si>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</si>
  <si>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</si>
  <si>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</si>
  <si>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</si>
  <si>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</si>
  <si>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</si>
  <si>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</si>
  <si>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</si>
  <si>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</si>
  <si>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</si>
  <si>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</si>
  <si>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</si>
  <si>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</si>
  <si>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</si>
  <si>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</si>
  <si>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</si>
  <si>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</si>
  <si>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</si>
  <si>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</si>
  <si>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</si>
  <si>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</si>
  <si>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</si>
  <si>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</si>
  <si>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</si>
  <si>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</si>
  <si>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</si>
  <si>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</si>
  <si>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</si>
  <si>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</si>
  <si>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</si>
  <si>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</si>
  <si>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</si>
  <si>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</si>
  <si>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</si>
  <si>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</si>
  <si>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</si>
  <si>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</si>
  <si>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</si>
  <si>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</si>
  <si>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</si>
  <si>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</si>
  <si>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</si>
  <si>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</si>
  <si>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</si>
  <si>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</si>
  <si>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</si>
  <si>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</si>
  <si>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</si>
  <si>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</si>
  <si>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</si>
  <si>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</si>
  <si>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</si>
  <si>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</si>
  <si>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</si>
  <si>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</si>
  <si>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</si>
  <si>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</si>
  <si>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</si>
  <si>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</si>
  <si>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</si>
  <si>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</si>
  <si>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</si>
  <si>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</si>
  <si>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</si>
  <si>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</si>
  <si>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</si>
  <si>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</si>
  <si>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</si>
  <si>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</si>
  <si>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</si>
  <si>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</si>
  <si>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</si>
  <si>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</si>
  <si>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</si>
  <si>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</si>
  <si>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</si>
  <si>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</si>
  <si>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</si>
  <si>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</si>
  <si>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</si>
  <si>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</si>
  <si>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</si>
  <si>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</si>
  <si>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</si>
  <si>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</si>
  <si>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</si>
  <si>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</si>
  <si>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</si>
  <si>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</si>
  <si>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</si>
  <si>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</si>
  <si>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</si>
  <si>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</si>
  <si>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</si>
  <si>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</si>
  <si>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</si>
  <si>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</si>
  <si>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</si>
  <si>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</si>
  <si>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</si>
  <si>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</si>
  <si>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</si>
  <si>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</si>
  <si>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</si>
  <si>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</si>
  <si>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</si>
  <si>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</si>
  <si>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</si>
  <si>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</si>
  <si>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</si>
  <si>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</si>
  <si>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</si>
  <si>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</si>
  <si>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</si>
  <si>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</si>
  <si>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</si>
  <si>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</si>
  <si>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</si>
  <si>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</si>
  <si>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</si>
  <si>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</si>
  <si>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</si>
  <si>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</si>
  <si>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</si>
  <si>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</si>
  <si>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</si>
  <si>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</si>
  <si>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</si>
  <si>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</si>
  <si>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</si>
  <si>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</si>
  <si>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</si>
  <si>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</si>
  <si>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</si>
  <si>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</si>
  <si>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</si>
  <si>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</si>
  <si>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</si>
  <si>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</si>
  <si>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</si>
  <si>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</si>
  <si>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</si>
  <si>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</si>
  <si>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</si>
  <si>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</si>
  <si>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</si>
  <si>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</si>
  <si>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</si>
  <si>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</si>
  <si>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</si>
  <si>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</si>
  <si>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</si>
  <si>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</si>
  <si>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</si>
  <si>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</si>
  <si>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</si>
  <si>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</si>
  <si>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</si>
  <si>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</si>
  <si>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</si>
  <si>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</si>
  <si>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</si>
  <si>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</si>
  <si>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</si>
  <si>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</si>
  <si>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</si>
  <si>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</si>
  <si>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</si>
  <si>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</si>
  <si>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</si>
  <si>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</si>
  <si>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</si>
  <si>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</si>
  <si>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</si>
  <si>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</si>
  <si>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</si>
  <si>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</si>
  <si>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</si>
  <si>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</si>
  <si>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</si>
  <si>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</si>
  <si>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</si>
  <si>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</si>
  <si>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</si>
  <si>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</si>
  <si>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</si>
  <si>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</si>
  <si>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</si>
  <si>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</si>
  <si>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</si>
  <si>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</si>
  <si>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</si>
  <si>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</si>
  <si>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</si>
  <si>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</si>
  <si>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</si>
  <si>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</si>
  <si>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</si>
  <si>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</si>
  <si>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</si>
  <si>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</si>
  <si>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</si>
  <si>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</si>
  <si>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</si>
  <si>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</si>
  <si>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</si>
  <si>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</si>
  <si>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</si>
  <si>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</si>
  <si>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</si>
  <si>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</si>
  <si>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</si>
  <si>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</si>
  <si>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</si>
  <si>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</si>
  <si>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</si>
  <si>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</si>
  <si>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</si>
  <si>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</si>
  <si>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</si>
  <si>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</si>
  <si>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</si>
  <si>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</si>
  <si>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</si>
  <si>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</si>
  <si>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</si>
  <si>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</si>
  <si>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</si>
  <si>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</si>
  <si>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</si>
  <si>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</si>
  <si>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</si>
  <si>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</si>
  <si>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</si>
  <si>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</si>
  <si>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</si>
  <si>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</si>
  <si>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</si>
  <si>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</si>
  <si>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</si>
  <si>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</si>
  <si>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</si>
  <si>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</si>
  <si>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</si>
  <si>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</si>
  <si>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</si>
  <si>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</si>
  <si>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</si>
  <si>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</si>
  <si>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</si>
  <si>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</si>
  <si>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</si>
  <si>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</si>
  <si>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</si>
  <si>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</si>
  <si>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</si>
  <si>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</si>
  <si>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</si>
  <si>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</si>
  <si>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</si>
  <si>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</si>
  <si>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</si>
  <si>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</si>
  <si>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</si>
  <si>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</si>
  <si>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</si>
  <si>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</si>
  <si>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</si>
  <si>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</si>
  <si>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</si>
  <si>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</si>
  <si>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</si>
  <si>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</si>
  <si>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</si>
  <si>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</si>
  <si>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</si>
  <si>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</si>
  <si>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</si>
  <si>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</si>
  <si>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</si>
  <si>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</si>
  <si>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</si>
  <si>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</si>
  <si>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</si>
  <si>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</si>
  <si>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</si>
  <si>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</si>
  <si>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</si>
  <si>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</si>
  <si>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</si>
  <si>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</si>
  <si>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</si>
  <si>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</si>
  <si>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</si>
  <si>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</si>
  <si>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</si>
  <si>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</si>
  <si>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</si>
  <si>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</si>
  <si>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</si>
  <si>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</si>
  <si>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</si>
  <si>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</si>
  <si>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</si>
  <si>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</si>
  <si>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</si>
  <si>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</si>
  <si>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</si>
  <si>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</si>
  <si>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</si>
  <si>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</si>
  <si>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</si>
  <si>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</si>
  <si>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</si>
  <si>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</si>
  <si>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</si>
  <si>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</si>
  <si>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</si>
  <si>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</si>
  <si>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</si>
  <si>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</si>
  <si>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</si>
  <si>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</si>
  <si>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</si>
  <si>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</si>
  <si>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</si>
  <si>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</si>
  <si>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</si>
  <si>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</si>
  <si>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</si>
  <si>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</si>
  <si>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</si>
  <si>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</si>
  <si>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</si>
  <si>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</si>
  <si>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</si>
  <si>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</si>
  <si>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</si>
  <si>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</si>
  <si>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</si>
  <si>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</si>
  <si>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</si>
  <si>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</si>
  <si>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</si>
  <si>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</si>
  <si>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</si>
  <si>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</si>
  <si>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</si>
  <si>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</si>
  <si>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</si>
  <si>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</si>
  <si>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</si>
  <si>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</si>
  <si>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</si>
  <si>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</si>
  <si>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</si>
  <si>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</si>
  <si>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</si>
  <si>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</si>
  <si>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</si>
  <si>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</si>
  <si>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</si>
  <si>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</si>
  <si>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</si>
  <si>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</si>
  <si>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</si>
  <si>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</si>
  <si>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</si>
  <si>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</si>
  <si>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</si>
  <si>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</si>
  <si>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</si>
  <si>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</si>
  <si>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</si>
  <si>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</si>
  <si>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</si>
  <si>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</si>
  <si>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</si>
  <si>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</si>
  <si>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</si>
  <si>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</si>
  <si>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</si>
  <si>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</si>
  <si>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</si>
  <si>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</si>
  <si>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</si>
  <si>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</si>
  <si>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</si>
  <si>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</si>
  <si>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</si>
  <si>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</si>
  <si>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</si>
  <si>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</si>
  <si>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</si>
  <si>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</si>
  <si>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</si>
  <si>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</si>
  <si>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</si>
  <si>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</si>
  <si>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</si>
  <si>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</si>
  <si>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</si>
  <si>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</si>
  <si>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</si>
  <si>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</si>
  <si>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</si>
  <si>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</si>
  <si>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</si>
  <si>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</si>
  <si>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</si>
  <si>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</si>
  <si>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</si>
  <si>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</si>
  <si>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</si>
  <si>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</si>
  <si>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</si>
  <si>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</si>
  <si>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</si>
  <si>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</si>
  <si>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</si>
  <si>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</si>
  <si>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</si>
  <si>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</si>
  <si>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</si>
  <si>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</si>
  <si>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</si>
  <si>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</si>
  <si>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</si>
  <si>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</si>
  <si>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</si>
  <si>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</si>
  <si>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</si>
  <si>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</si>
  <si>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</si>
  <si>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</si>
  <si>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</si>
  <si>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</si>
  <si>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</si>
  <si>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</si>
  <si>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</si>
  <si>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</si>
  <si>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</si>
  <si>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</si>
  <si>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</si>
  <si>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</si>
  <si>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</si>
  <si>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</si>
  <si>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</si>
  <si>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</si>
  <si>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</si>
  <si>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</si>
  <si>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</si>
  <si>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</si>
  <si>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</si>
  <si>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</si>
  <si>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</si>
  <si>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</si>
  <si>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</si>
  <si>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</si>
  <si>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</si>
  <si>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</si>
  <si>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</si>
  <si>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</si>
  <si>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</si>
  <si>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</si>
  <si>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</si>
  <si>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</si>
  <si>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</si>
  <si>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</si>
  <si>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</si>
  <si>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</si>
  <si>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</si>
  <si>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</si>
  <si>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</si>
  <si>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</si>
  <si>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</si>
  <si>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</si>
  <si>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</si>
  <si>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</si>
  <si>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</si>
  <si>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</si>
  <si>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</si>
  <si>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</si>
  <si>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</si>
  <si>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</si>
  <si>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</si>
  <si>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</si>
  <si>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</si>
  <si>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</si>
  <si>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</si>
  <si>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</si>
  <si>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</si>
  <si>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</si>
  <si>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</si>
  <si>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</si>
  <si>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</si>
  <si>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</si>
  <si>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</si>
  <si>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</si>
  <si>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</si>
  <si>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</si>
  <si>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</si>
  <si>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</si>
  <si>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</si>
  <si>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</si>
  <si>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</si>
  <si>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</si>
  <si>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</si>
  <si>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</si>
  <si>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</si>
  <si>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</si>
  <si>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</si>
  <si>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</si>
  <si>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</si>
  <si>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</si>
  <si>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</si>
  <si>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</si>
  <si>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</si>
  <si>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</si>
  <si>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</si>
  <si>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</si>
  <si>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</si>
  <si>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</si>
  <si>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</si>
  <si>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</si>
  <si>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</si>
  <si>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</si>
  <si>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</si>
  <si>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</si>
  <si>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</si>
  <si>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</si>
  <si>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</si>
  <si>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</si>
  <si>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</si>
  <si>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</si>
  <si>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</si>
  <si>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</si>
  <si>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</si>
  <si>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</si>
  <si>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</si>
  <si>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</si>
  <si>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</si>
  <si>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</si>
  <si>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</si>
  <si>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</si>
  <si>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</si>
  <si>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</si>
  <si>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</si>
  <si>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</si>
  <si>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</si>
  <si>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</si>
  <si>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</si>
  <si>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</si>
  <si>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</si>
  <si>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</si>
  <si>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</si>
  <si>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</si>
  <si>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</si>
  <si>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</si>
  <si>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</si>
  <si>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</si>
  <si>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</si>
  <si>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</si>
  <si>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</si>
  <si>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</si>
  <si>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</si>
  <si>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</si>
  <si>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</si>
  <si>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</si>
  <si>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</si>
  <si>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</si>
  <si>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</si>
  <si>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</si>
  <si>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</si>
  <si>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</si>
  <si>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</si>
  <si>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</si>
  <si>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</si>
  <si>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</si>
  <si>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</si>
  <si>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</si>
  <si>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</si>
  <si>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</si>
  <si>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</si>
  <si>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</si>
  <si>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</si>
  <si>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</si>
  <si>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</si>
  <si>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</si>
  <si>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</si>
  <si>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</si>
  <si>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</si>
  <si>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</si>
  <si>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</si>
  <si>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</si>
  <si>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</si>
  <si>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</si>
  <si>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</si>
  <si>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</si>
  <si>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</si>
  <si>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</si>
  <si>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</si>
  <si>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</si>
  <si>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</si>
  <si>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</si>
  <si>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</si>
  <si>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</si>
  <si>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</si>
  <si>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</si>
  <si>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</si>
  <si>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</si>
  <si>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</si>
  <si>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</si>
  <si>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</si>
  <si>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</si>
  <si>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</si>
  <si>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</si>
  <si>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</si>
  <si>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</si>
  <si>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</si>
  <si>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</si>
  <si>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</si>
  <si>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</si>
  <si>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</si>
  <si>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</si>
  <si>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</si>
  <si>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</si>
  <si>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</si>
  <si>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</si>
  <si>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</si>
  <si>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</si>
  <si>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</si>
  <si>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</si>
  <si>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</si>
  <si>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</si>
  <si>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</si>
  <si>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</si>
  <si>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</si>
  <si>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</si>
  <si>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</si>
  <si>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</si>
  <si>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</si>
  <si>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</si>
  <si>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</si>
  <si>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</si>
  <si>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</si>
  <si>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</si>
  <si>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</si>
  <si>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</si>
  <si>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</si>
  <si>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</si>
  <si>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</si>
  <si>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</si>
  <si>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</si>
  <si>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</si>
  <si>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</si>
  <si>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</si>
  <si>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</si>
  <si>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</si>
  <si>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</si>
  <si>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</si>
  <si>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</si>
  <si>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</si>
  <si>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</si>
  <si>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</si>
  <si>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</si>
  <si>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</si>
  <si>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</si>
  <si>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</si>
  <si>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</si>
  <si>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</si>
  <si>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</si>
  <si>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</si>
  <si>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</si>
  <si>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</si>
  <si>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</si>
  <si>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</si>
  <si>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</si>
  <si>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</si>
  <si>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</si>
  <si>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</si>
  <si>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</si>
  <si>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</si>
  <si>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</si>
  <si>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</si>
  <si>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</si>
  <si>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</si>
  <si>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</si>
  <si>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</si>
  <si>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</si>
  <si>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</si>
  <si>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</si>
  <si>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</si>
  <si>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</si>
  <si>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</si>
  <si>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</si>
  <si>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</si>
  <si>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</si>
  <si>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</si>
  <si>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</si>
  <si>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</si>
  <si>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</si>
  <si>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</si>
  <si>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</si>
  <si>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</si>
  <si>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</si>
  <si>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</si>
  <si>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</si>
  <si>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</si>
  <si>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</si>
  <si>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</si>
  <si>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</si>
  <si>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</si>
  <si>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</si>
  <si>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</si>
  <si>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</si>
  <si>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</si>
  <si>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</si>
  <si>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</si>
  <si>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</si>
  <si>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</si>
  <si>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</si>
  <si>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</si>
  <si>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</si>
  <si>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</si>
  <si>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</si>
  <si>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</si>
  <si>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</si>
  <si>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</si>
  <si>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</si>
  <si>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</si>
  <si>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</si>
  <si>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</si>
  <si>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</si>
  <si>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</si>
  <si>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</si>
  <si>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</si>
  <si>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</si>
  <si>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</si>
  <si>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</si>
  <si>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</si>
  <si>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</si>
  <si>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</si>
  <si>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</si>
  <si>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</si>
  <si>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</si>
  <si>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</si>
  <si>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</si>
  <si>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</si>
  <si>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</si>
  <si>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</si>
  <si>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</si>
  <si>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</si>
  <si>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</si>
  <si>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</si>
  <si>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</si>
  <si>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</si>
  <si>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</si>
  <si>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</si>
  <si>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</si>
  <si>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</si>
  <si>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</si>
  <si>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</si>
  <si>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</si>
  <si>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</si>
  <si>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</si>
  <si>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</si>
  <si>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</si>
  <si>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</si>
  <si>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</si>
  <si>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</si>
  <si>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</si>
  <si>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</si>
  <si>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</si>
  <si>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</si>
  <si>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</si>
  <si>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</si>
  <si>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</si>
  <si>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</si>
  <si>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</si>
  <si>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</si>
  <si>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</si>
  <si>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</si>
  <si>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</si>
  <si>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</si>
  <si>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</si>
  <si>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</si>
  <si>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</si>
  <si>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</si>
  <si>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</si>
  <si>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</si>
  <si>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</si>
  <si>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</si>
  <si>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</si>
  <si>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</si>
  <si>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</si>
  <si>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</si>
  <si>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</si>
  <si>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</si>
  <si>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</si>
  <si>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</si>
  <si>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</si>
  <si>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</si>
  <si>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</si>
  <si>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</si>
  <si>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</si>
  <si>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</si>
  <si>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</si>
  <si>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</si>
  <si>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</si>
  <si>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</si>
  <si>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</si>
  <si>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</si>
  <si>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</si>
  <si>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</si>
  <si>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</si>
  <si>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</si>
  <si>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</si>
  <si>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</si>
  <si>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</si>
  <si>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</si>
  <si>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</si>
  <si>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</si>
  <si>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</si>
  <si>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</si>
  <si>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</si>
  <si>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</si>
  <si>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</si>
  <si>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</si>
  <si>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</si>
  <si>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</si>
  <si>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</si>
  <si>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</si>
  <si>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</si>
  <si>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</si>
  <si>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</si>
  <si>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</si>
  <si>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</si>
  <si>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</si>
  <si>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</si>
  <si>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</si>
  <si>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</si>
  <si>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</si>
  <si>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</si>
  <si>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</si>
  <si>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</si>
  <si>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</si>
  <si>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</si>
  <si>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</si>
  <si>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</si>
  <si>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</si>
  <si>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</si>
  <si>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</si>
  <si>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</si>
  <si>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</si>
  <si>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</si>
  <si>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</si>
  <si>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</si>
  <si>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</si>
  <si>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</si>
  <si>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</si>
  <si>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</si>
  <si>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</si>
  <si>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</si>
  <si>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</si>
  <si>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</si>
  <si>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</si>
  <si>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</si>
  <si>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</si>
  <si>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</si>
  <si>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</si>
  <si>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</si>
  <si>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</si>
  <si>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</si>
  <si>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</si>
  <si>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</si>
  <si>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</si>
  <si>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</si>
  <si>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</si>
  <si>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</si>
  <si>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</si>
  <si>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</si>
  <si>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</si>
  <si>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</si>
  <si>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</si>
  <si>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</si>
  <si>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</si>
  <si>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</si>
  <si>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</si>
  <si>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</si>
  <si>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</si>
  <si>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</si>
  <si>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</si>
  <si>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</si>
  <si>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</si>
  <si>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</si>
  <si>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</si>
  <si>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</si>
  <si>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</si>
  <si>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</si>
  <si>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</si>
  <si>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</si>
  <si>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</si>
  <si>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</si>
  <si>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</si>
  <si>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</si>
  <si>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</si>
  <si>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</si>
  <si>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</si>
  <si>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</si>
  <si>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</si>
  <si>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</si>
  <si>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</si>
  <si>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</si>
  <si>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</si>
  <si>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</si>
  <si>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</si>
  <si>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</si>
  <si>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</si>
  <si>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</si>
  <si>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</si>
  <si>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</si>
  <si>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</si>
  <si>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</si>
  <si>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</si>
  <si>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</si>
  <si>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</si>
  <si>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</si>
  <si>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</si>
  <si>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</si>
  <si>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</si>
  <si>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</si>
  <si>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</si>
  <si>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</si>
  <si>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</si>
  <si>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</si>
  <si>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</si>
  <si>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</si>
  <si>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</si>
  <si>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</si>
  <si>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</si>
  <si>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</si>
  <si>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</si>
  <si>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</si>
  <si>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</si>
  <si>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</si>
  <si>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</si>
  <si>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</si>
  <si>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</si>
  <si>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</si>
  <si>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</si>
  <si>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</si>
  <si>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</si>
  <si>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</si>
  <si>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</si>
  <si>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</si>
  <si>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</si>
  <si>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</si>
  <si>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</si>
  <si>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</si>
  <si>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</si>
  <si>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</si>
  <si>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</si>
  <si>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</si>
  <si>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</si>
  <si>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</si>
  <si>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</si>
  <si>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</si>
  <si>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</si>
  <si>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</si>
  <si>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</si>
  <si>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</si>
  <si>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</si>
  <si>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</si>
  <si>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</si>
  <si>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</si>
  <si>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</si>
  <si>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</si>
  <si>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</si>
  <si>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</si>
  <si>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</si>
  <si>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</si>
  <si>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</si>
  <si>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</si>
  <si>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</si>
  <si>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</si>
  <si>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</si>
  <si>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</si>
  <si>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</si>
  <si>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</si>
  <si>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</si>
  <si>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</si>
  <si>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</si>
  <si>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</si>
  <si>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</si>
  <si>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</si>
  <si>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</si>
  <si>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</si>
  <si>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</si>
  <si>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</si>
  <si>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</si>
  <si>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</si>
  <si>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</si>
  <si>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</si>
  <si>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</si>
  <si>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</si>
  <si>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</si>
  <si>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</si>
  <si>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</si>
  <si>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</si>
  <si>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</si>
  <si>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</si>
  <si>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</si>
  <si>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</si>
  <si>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</si>
  <si>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</si>
  <si>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</si>
  <si>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</si>
  <si>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</si>
  <si>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</si>
  <si>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</si>
  <si>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</si>
  <si>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</si>
  <si>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</si>
  <si>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</si>
  <si>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</si>
  <si>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</si>
  <si>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</si>
  <si>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</si>
  <si>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</si>
  <si>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</si>
  <si>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</si>
  <si>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</si>
  <si>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</si>
  <si>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</si>
  <si>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</si>
  <si>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</si>
  <si>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</si>
  <si>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</si>
  <si>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</si>
  <si>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</si>
  <si>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</si>
  <si>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</si>
  <si>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</si>
  <si>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</si>
  <si>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</si>
  <si>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</si>
  <si>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</si>
  <si>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</si>
  <si>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</si>
  <si>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</si>
  <si>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</si>
  <si>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</si>
  <si>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</si>
  <si>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</si>
  <si>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</si>
  <si>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</si>
  <si>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</si>
  <si>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</si>
  <si>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</si>
  <si>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</si>
  <si>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</si>
  <si>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</si>
  <si>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</si>
  <si>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</si>
  <si>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</si>
  <si>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</si>
  <si>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</si>
  <si>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</si>
  <si>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</si>
  <si>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</si>
  <si>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</si>
  <si>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</si>
  <si>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</si>
  <si>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</si>
  <si>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</si>
  <si>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</si>
  <si>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</si>
  <si>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</si>
  <si>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</si>
  <si>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</si>
  <si>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</si>
  <si>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</si>
  <si>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</si>
  <si>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</si>
  <si>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</si>
  <si>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</si>
  <si>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</si>
  <si>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</si>
  <si>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</si>
  <si>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</si>
  <si>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</si>
  <si>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</si>
  <si>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</si>
  <si>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</si>
  <si>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</si>
  <si>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</si>
  <si>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</si>
  <si>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</si>
  <si>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</si>
  <si>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</si>
  <si>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</si>
  <si>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</si>
  <si>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</si>
  <si>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</si>
  <si>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</si>
  <si>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</si>
  <si>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</si>
  <si>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</si>
  <si>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</si>
  <si>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</si>
  <si>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</si>
  <si>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</si>
  <si>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</si>
  <si>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</si>
  <si>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</si>
  <si>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</si>
  <si>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</si>
  <si>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</si>
  <si>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</si>
  <si>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</si>
  <si>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</si>
  <si>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</si>
  <si>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</si>
  <si>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</si>
  <si>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</si>
  <si>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</si>
  <si>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</si>
  <si>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</si>
  <si>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</si>
  <si>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</si>
  <si>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</si>
  <si>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</si>
  <si>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</si>
  <si>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</si>
  <si>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</si>
  <si>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</si>
  <si>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</si>
  <si>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</si>
  <si>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</si>
  <si>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</si>
  <si>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</si>
  <si>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</si>
  <si>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</si>
  <si>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</si>
  <si>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</si>
  <si>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</si>
  <si>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</si>
  <si>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</si>
  <si>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</si>
  <si>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</si>
  <si>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</si>
  <si>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</si>
  <si>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</si>
  <si>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</si>
  <si>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</si>
  <si>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</si>
  <si>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</si>
  <si>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</si>
  <si>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</si>
  <si>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</si>
  <si>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</si>
  <si>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</si>
  <si>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</si>
  <si>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</si>
  <si>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</si>
  <si>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</si>
  <si>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</si>
  <si>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</si>
  <si>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</si>
  <si>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</si>
  <si>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</si>
  <si>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</si>
  <si>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</si>
  <si>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</si>
  <si>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</si>
  <si>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</si>
  <si>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</si>
  <si>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</si>
  <si>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</si>
  <si>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</si>
  <si>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</si>
  <si>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</si>
  <si>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</si>
  <si>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</si>
  <si>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</si>
  <si>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</si>
  <si>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</si>
  <si>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</si>
  <si>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</si>
  <si>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</si>
  <si>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</si>
  <si>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</si>
  <si>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</si>
  <si>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</si>
  <si>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</si>
  <si>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</si>
  <si>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</si>
  <si>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</si>
  <si>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</si>
  <si>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</si>
  <si>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</si>
  <si>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</si>
  <si>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</si>
  <si>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</si>
  <si>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</si>
  <si>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</si>
  <si>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</si>
  <si>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</si>
  <si>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</si>
  <si>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</si>
  <si>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</si>
  <si>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</si>
  <si>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</si>
  <si>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</si>
  <si>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</si>
  <si>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</si>
  <si>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</si>
  <si>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</si>
  <si>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</si>
  <si>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</si>
  <si>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</si>
  <si>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</si>
  <si>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</si>
  <si>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</si>
  <si>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</si>
  <si>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</si>
  <si>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</si>
  <si>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</si>
  <si>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</si>
  <si>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</si>
  <si>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</si>
  <si>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</si>
  <si>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</si>
  <si>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</si>
  <si>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</si>
  <si>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</si>
  <si>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</si>
  <si>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</si>
  <si>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</si>
  <si>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</si>
  <si>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</si>
  <si>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</si>
  <si>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</si>
  <si>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</si>
  <si>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</si>
  <si>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</si>
  <si>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</si>
  <si>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</si>
  <si>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</si>
  <si>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</si>
  <si>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</si>
  <si>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</si>
  <si>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</si>
  <si>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</si>
  <si>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</si>
  <si>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</si>
  <si>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</si>
  <si>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</si>
  <si>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</si>
  <si>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</si>
  <si>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</si>
  <si>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</si>
  <si>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</si>
  <si>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</si>
  <si>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</si>
  <si>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</si>
  <si>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</si>
  <si>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</si>
  <si>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</si>
  <si>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</si>
  <si>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</si>
  <si>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</si>
  <si>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</si>
  <si>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</si>
  <si>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</si>
  <si>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</si>
  <si>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</si>
  <si>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</si>
  <si>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</si>
  <si>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</si>
  <si>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</si>
  <si>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</si>
  <si>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</si>
  <si>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</si>
  <si>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</si>
  <si>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</si>
  <si>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</si>
  <si>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</si>
  <si>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</si>
  <si>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</si>
  <si>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</si>
  <si>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</si>
  <si>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</si>
  <si>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</si>
  <si>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</si>
  <si>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</si>
  <si>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</si>
  <si>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</si>
  <si>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</si>
  <si>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</si>
  <si>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</si>
  <si>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</si>
  <si>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</si>
  <si>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</si>
  <si>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</si>
  <si>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</si>
  <si>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</si>
  <si>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</si>
  <si>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</si>
  <si>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</si>
  <si>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</si>
  <si>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</si>
  <si>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</si>
  <si>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</si>
  <si>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</si>
  <si>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</si>
  <si>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</si>
  <si>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</si>
  <si>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</si>
  <si>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</si>
  <si>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</si>
  <si>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</si>
  <si>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</si>
  <si>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</si>
  <si>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</si>
  <si>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</si>
  <si>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</si>
  <si>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</si>
  <si>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</si>
  <si>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</si>
  <si>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</si>
  <si>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</si>
  <si>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</si>
  <si>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</si>
  <si>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</si>
  <si>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</si>
  <si>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</si>
  <si>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</si>
  <si>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</si>
  <si>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</si>
  <si>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</si>
  <si>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</si>
  <si>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</si>
  <si>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</si>
  <si>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</si>
  <si>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</si>
  <si>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</si>
  <si>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</si>
  <si>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</si>
  <si>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</si>
  <si>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</si>
  <si>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</si>
  <si>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</si>
  <si>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</si>
  <si>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</si>
  <si>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</si>
  <si>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</si>
  <si>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</si>
  <si>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</si>
  <si>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</si>
  <si>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</si>
  <si>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</si>
  <si>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</si>
  <si>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</si>
  <si>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</si>
  <si>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</si>
  <si>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</si>
  <si>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</si>
  <si>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</si>
  <si>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</si>
  <si>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</si>
  <si>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</si>
  <si>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</si>
  <si>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</si>
  <si>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</si>
  <si>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</si>
  <si>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</si>
  <si>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</si>
  <si>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</si>
  <si>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</si>
  <si>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</si>
  <si>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</si>
  <si>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</si>
  <si>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</si>
  <si>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</si>
  <si>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</si>
  <si>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</si>
  <si>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</si>
  <si>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</si>
  <si>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</si>
  <si>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</si>
  <si>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</si>
  <si>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</si>
  <si>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</si>
  <si>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</si>
  <si>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</si>
  <si>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</si>
  <si>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</si>
  <si>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</si>
  <si>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</si>
  <si>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</si>
  <si>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</si>
  <si>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</si>
  <si>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</si>
  <si>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</si>
  <si>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</si>
  <si>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</si>
  <si>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</si>
  <si>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</si>
  <si>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</si>
  <si>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</si>
  <si>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</si>
  <si>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</si>
  <si>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</si>
  <si>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</si>
  <si>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</si>
  <si>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</si>
  <si>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</si>
  <si>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</si>
  <si>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</si>
  <si>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</si>
  <si>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</si>
  <si>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</si>
  <si>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</si>
  <si>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</si>
  <si>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</si>
  <si>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</si>
  <si>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</si>
  <si>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</si>
  <si>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</si>
  <si>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</si>
  <si>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</si>
  <si>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</si>
  <si>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</si>
  <si>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</si>
  <si>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</si>
  <si>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</si>
  <si>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</si>
  <si>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</si>
  <si>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</si>
  <si>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</si>
  <si>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</si>
  <si>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</si>
  <si>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</si>
  <si>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</si>
  <si>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</si>
  <si>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</si>
  <si>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</si>
  <si>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</si>
  <si>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</si>
  <si>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</si>
  <si>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</si>
  <si>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</si>
  <si>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</si>
  <si>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</si>
  <si>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</si>
  <si>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</si>
  <si>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</si>
  <si>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</si>
  <si>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</si>
  <si>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</si>
  <si>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</si>
  <si>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</si>
  <si>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</si>
  <si>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</si>
  <si>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</si>
  <si>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</si>
  <si>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</si>
  <si>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</si>
  <si>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</si>
  <si>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</si>
  <si>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</si>
  <si>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</si>
  <si>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</si>
  <si>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</si>
  <si>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</si>
  <si>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</si>
  <si>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</si>
  <si>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</si>
  <si>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</si>
  <si>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</si>
  <si>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</si>
  <si>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</si>
  <si>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</si>
  <si>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</si>
  <si>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</si>
  <si>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</si>
  <si>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</si>
  <si>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</si>
  <si>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</si>
  <si>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</si>
  <si>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</si>
  <si>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</si>
  <si>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</si>
  <si>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</si>
  <si>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</si>
  <si>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</si>
  <si>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</si>
  <si>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</si>
  <si>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</si>
  <si>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</si>
  <si>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</si>
  <si>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</si>
  <si>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</si>
  <si>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</si>
  <si>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</si>
  <si>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</si>
  <si>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</si>
  <si>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</si>
  <si>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</si>
  <si>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</si>
  <si>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</si>
  <si>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</si>
  <si>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</si>
  <si>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</si>
  <si>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</si>
  <si>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</si>
  <si>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</si>
  <si>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</si>
  <si>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</si>
  <si>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</si>
  <si>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</si>
  <si>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</si>
  <si>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</si>
  <si>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</si>
  <si>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</si>
  <si>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</si>
  <si>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</si>
  <si>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</si>
  <si>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</si>
  <si>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</si>
  <si>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</si>
  <si>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</si>
  <si>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</si>
  <si>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</si>
  <si>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</si>
  <si>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</si>
  <si>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</si>
  <si>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</si>
  <si>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</si>
  <si>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</si>
  <si>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</si>
  <si>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</si>
  <si>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</si>
  <si>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</si>
  <si>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</si>
  <si>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</si>
  <si>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</si>
  <si>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</si>
  <si>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</si>
  <si>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</si>
  <si>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</si>
  <si>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</si>
  <si>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</si>
  <si>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</si>
  <si>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</si>
  <si>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</si>
  <si>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</si>
  <si>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</si>
  <si>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</si>
  <si>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</si>
  <si>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</si>
  <si>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</si>
  <si>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</si>
  <si>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</si>
  <si>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</si>
  <si>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</si>
  <si>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</si>
  <si>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</si>
  <si>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</si>
  <si>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</si>
  <si>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</si>
  <si>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</si>
  <si>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</si>
  <si>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</si>
  <si>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</si>
  <si>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</si>
  <si>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</si>
  <si>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</si>
  <si>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</si>
  <si>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</si>
  <si>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</si>
  <si>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</si>
  <si>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</si>
  <si>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</si>
  <si>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</si>
  <si>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</si>
  <si>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</si>
  <si>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</si>
  <si>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</si>
  <si>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</si>
  <si>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</si>
  <si>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</si>
  <si>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</si>
  <si>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</si>
  <si>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</si>
  <si>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</si>
  <si>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</si>
  <si>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</si>
  <si>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</si>
  <si>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</si>
  <si>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</si>
  <si>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</si>
  <si>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</si>
  <si>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</si>
  <si>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</si>
  <si>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</si>
  <si>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</si>
  <si>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</si>
  <si>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</si>
  <si>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</si>
  <si>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</si>
  <si>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</si>
  <si>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</si>
  <si>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</si>
  <si>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</si>
  <si>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</si>
  <si>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</si>
  <si>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</si>
  <si>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</si>
  <si>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</si>
  <si>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</si>
  <si>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</si>
  <si>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</si>
  <si>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</si>
  <si>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</si>
  <si>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</si>
  <si>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</si>
  <si>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</si>
  <si>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</si>
  <si>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</si>
  <si>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</si>
  <si>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</si>
  <si>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</si>
  <si>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</si>
  <si>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</si>
  <si>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</si>
  <si>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</si>
  <si>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</si>
  <si>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</si>
  <si>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</si>
  <si>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</si>
  <si>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</si>
  <si>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</si>
  <si>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</si>
  <si>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</si>
  <si>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</si>
  <si>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</si>
  <si>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</si>
  <si>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</si>
  <si>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</si>
  <si>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</si>
  <si>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</si>
  <si>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</si>
  <si>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</si>
  <si>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</si>
  <si>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</si>
  <si>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</si>
  <si>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</si>
  <si>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</si>
  <si>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</si>
  <si>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</si>
  <si>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</si>
  <si>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</si>
  <si>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</si>
  <si>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</si>
  <si>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</si>
  <si>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</si>
  <si>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</si>
  <si>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</si>
  <si>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</si>
  <si>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</si>
  <si>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</si>
  <si>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</si>
  <si>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</si>
  <si>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</si>
  <si>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</si>
  <si>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</si>
  <si>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</si>
  <si>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</si>
  <si>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</si>
  <si>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</si>
  <si>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</si>
  <si>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</si>
  <si>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</si>
  <si>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</si>
  <si>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</si>
  <si>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</si>
  <si>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</si>
  <si>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</si>
  <si>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</si>
  <si>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</si>
  <si>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</si>
  <si>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</si>
  <si>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</si>
  <si>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</si>
  <si>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</si>
  <si>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</si>
  <si>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</si>
  <si>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</si>
  <si>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</si>
  <si>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</si>
  <si>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</si>
  <si>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</si>
  <si>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</si>
  <si>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</si>
  <si>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</si>
  <si>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</si>
  <si>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</si>
  <si>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</si>
  <si>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</si>
  <si>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</si>
  <si>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</si>
  <si>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</si>
  <si>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</si>
  <si>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</si>
  <si>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</si>
  <si>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</si>
  <si>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</si>
  <si>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</si>
  <si>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</si>
  <si>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</si>
  <si>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</si>
  <si>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</si>
  <si>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</si>
  <si>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</si>
  <si>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</si>
  <si>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</si>
  <si>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</si>
  <si>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</si>
  <si>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</si>
  <si>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</si>
  <si>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</si>
  <si>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</si>
  <si>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</si>
  <si>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</si>
  <si>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</si>
  <si>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</si>
  <si>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</si>
  <si>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</si>
  <si>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</si>
  <si>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</si>
  <si>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</si>
  <si>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</si>
  <si>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</si>
  <si>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</si>
  <si>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</si>
  <si>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</si>
  <si>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</si>
  <si>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</si>
  <si>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</si>
  <si>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</si>
  <si>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</si>
  <si>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</si>
  <si>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</si>
  <si>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</si>
  <si>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</si>
  <si>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</si>
  <si>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</si>
  <si>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</si>
  <si>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</si>
  <si>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</si>
  <si>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</si>
  <si>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</si>
  <si>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</si>
  <si>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</si>
  <si>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</si>
  <si>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</si>
  <si>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</si>
  <si>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</si>
  <si>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</si>
  <si>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</si>
  <si>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</si>
  <si>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</si>
  <si>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</si>
  <si>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</si>
  <si>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</si>
  <si>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</si>
  <si>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</si>
  <si>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</si>
  <si>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</si>
  <si>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</si>
  <si>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</si>
  <si>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</si>
  <si>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</si>
  <si>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</si>
  <si>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</si>
  <si>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</si>
  <si>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</si>
  <si>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</si>
  <si>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</si>
  <si>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</si>
  <si>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</si>
  <si>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</si>
  <si>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</si>
  <si>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</si>
  <si>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</si>
  <si>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</si>
  <si>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</si>
  <si>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</si>
  <si>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</si>
  <si>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</si>
  <si>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</si>
  <si>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</si>
  <si>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</si>
  <si>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</si>
  <si>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</si>
  <si>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</si>
  <si>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</si>
  <si>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</si>
  <si>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</si>
  <si>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</si>
  <si>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</si>
  <si>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</si>
  <si>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</si>
  <si>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</si>
  <si>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</si>
  <si>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</si>
  <si>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</si>
  <si>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</si>
  <si>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</si>
  <si>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</si>
  <si>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</si>
  <si>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</si>
  <si>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</si>
  <si>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</si>
  <si>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</si>
  <si>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</si>
  <si>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</si>
  <si>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</si>
  <si>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</si>
  <si>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</si>
  <si>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</si>
  <si>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</si>
  <si>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</si>
  <si>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</si>
  <si>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</si>
  <si>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</si>
  <si>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</si>
  <si>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</si>
  <si>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</si>
  <si>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</si>
  <si>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</si>
  <si>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</si>
  <si>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</si>
  <si>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</si>
  <si>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</si>
  <si>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</si>
  <si>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</si>
  <si>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</si>
  <si>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</si>
  <si>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</si>
  <si>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</si>
  <si>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</si>
  <si>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</si>
  <si>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</si>
  <si>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</si>
  <si>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</si>
  <si>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</si>
  <si>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</si>
  <si>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</si>
  <si>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</si>
  <si>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</si>
  <si>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</si>
  <si>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</si>
  <si>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</si>
  <si>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</si>
  <si>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</si>
  <si>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</si>
  <si>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</si>
  <si>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</si>
  <si>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</si>
  <si>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</si>
  <si>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</si>
  <si>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</si>
  <si>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</si>
  <si>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</si>
  <si>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</si>
  <si>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</si>
  <si>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</si>
  <si>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</si>
  <si>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</si>
  <si>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</si>
  <si>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</si>
  <si>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</si>
  <si>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</si>
  <si>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</si>
  <si>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</si>
  <si>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</si>
  <si>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</si>
  <si>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</si>
  <si>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</si>
  <si>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</si>
  <si>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</si>
  <si>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</si>
  <si>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</si>
  <si>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</si>
  <si>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</si>
  <si>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</si>
  <si>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</si>
  <si>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</si>
  <si>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</si>
  <si>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</si>
  <si>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</si>
  <si>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</si>
  <si>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</si>
  <si>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</si>
  <si>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</si>
  <si>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</si>
  <si>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</si>
  <si>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</si>
  <si>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</si>
  <si>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</si>
  <si>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</si>
  <si>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</si>
  <si>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</si>
  <si>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</si>
  <si>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</si>
  <si>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</si>
  <si>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</si>
  <si>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</si>
  <si>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</si>
  <si>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</si>
  <si>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</si>
  <si>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</si>
  <si>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</si>
  <si>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</si>
  <si>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</si>
  <si>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</si>
  <si>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</si>
  <si>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</si>
  <si>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</si>
  <si>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</si>
  <si>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</si>
  <si>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</si>
  <si>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</si>
  <si>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</si>
  <si>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</si>
  <si>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</si>
  <si>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</si>
  <si>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</si>
  <si>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</si>
  <si>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</si>
  <si>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</si>
  <si>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</si>
  <si>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</si>
  <si>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</si>
  <si>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</si>
  <si>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</si>
  <si>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</si>
  <si>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</si>
  <si>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</si>
  <si>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</si>
  <si>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</si>
  <si>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</si>
  <si>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</si>
  <si>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</si>
  <si>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</si>
  <si>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</si>
  <si>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</si>
  <si>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</si>
  <si>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</si>
  <si>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</si>
  <si>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</si>
  <si>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</si>
  <si>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</si>
  <si>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</si>
  <si>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</si>
  <si>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</si>
  <si>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</si>
  <si>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</si>
  <si>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</si>
  <si>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</si>
  <si>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</si>
  <si>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</si>
  <si>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</si>
  <si>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</si>
  <si>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</si>
  <si>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</si>
  <si>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</si>
  <si>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</si>
  <si>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</si>
  <si>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</si>
  <si>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</si>
  <si>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</si>
  <si>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</si>
  <si>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</si>
  <si>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</si>
  <si>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</si>
  <si>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</si>
  <si>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</si>
  <si>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</si>
  <si>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</si>
  <si>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</si>
  <si>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</si>
  <si>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</si>
  <si>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</si>
  <si>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</si>
  <si>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</si>
  <si>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</si>
  <si>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</si>
  <si>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</si>
  <si>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</si>
  <si>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</si>
  <si>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</si>
  <si>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</si>
  <si>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</si>
  <si>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</si>
  <si>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</si>
  <si>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</si>
  <si>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</si>
  <si>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</si>
  <si>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</si>
  <si>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</si>
  <si>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</si>
  <si>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</si>
  <si>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</si>
  <si>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</si>
  <si>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</si>
  <si>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</si>
  <si>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</si>
  <si>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</si>
  <si>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</si>
  <si>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</si>
  <si>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</si>
  <si>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</si>
  <si>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</si>
  <si>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</si>
  <si>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</si>
  <si>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</si>
  <si>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</si>
  <si>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</si>
  <si>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</si>
  <si>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</si>
  <si>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</si>
  <si>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</si>
  <si>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</si>
  <si>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</si>
  <si>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</si>
  <si>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</si>
  <si>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</si>
  <si>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</si>
  <si>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</si>
  <si>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</si>
  <si>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</si>
  <si>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</si>
  <si>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</si>
  <si>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</si>
  <si>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</si>
  <si>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</si>
  <si>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</si>
  <si>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</si>
  <si>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</si>
  <si>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</si>
  <si>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</si>
  <si>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</si>
  <si>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</si>
  <si>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</si>
  <si>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</si>
  <si>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</si>
  <si>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</si>
  <si>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</si>
  <si>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</si>
  <si>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</si>
  <si>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</si>
  <si>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</si>
  <si>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</si>
  <si>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</si>
  <si>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</si>
  <si>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</si>
  <si>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</si>
  <si>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</si>
  <si>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</si>
  <si>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</si>
  <si>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</si>
  <si>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</si>
  <si>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</si>
  <si>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</si>
  <si>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</si>
  <si>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</si>
  <si>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</si>
  <si>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</si>
  <si>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</si>
  <si>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</si>
  <si>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</si>
  <si>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</si>
  <si>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</si>
  <si>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</si>
  <si>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</si>
  <si>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</si>
  <si>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</si>
  <si>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</si>
  <si>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</si>
  <si>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</si>
  <si>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</si>
  <si>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</si>
  <si>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</si>
  <si>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</si>
  <si>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</si>
  <si>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</si>
  <si>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</si>
  <si>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</si>
  <si>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</si>
  <si>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</si>
  <si>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</si>
  <si>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</si>
  <si>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</si>
  <si>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</si>
  <si>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</si>
  <si>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</si>
  <si>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</si>
  <si>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</si>
  <si>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</si>
  <si>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</si>
  <si>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</si>
  <si>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</si>
  <si>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</si>
  <si>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</si>
  <si>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</si>
  <si>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</si>
  <si>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</si>
  <si>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</si>
  <si>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</si>
  <si>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</si>
  <si>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</si>
  <si>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</si>
  <si>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</si>
  <si>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</si>
  <si>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</si>
  <si>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</si>
  <si>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</si>
  <si>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</si>
  <si>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</si>
  <si>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</si>
  <si>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</si>
  <si>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</si>
  <si>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</si>
  <si>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</si>
  <si>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</si>
  <si>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</si>
  <si>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</si>
  <si>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</si>
  <si>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</si>
  <si>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</si>
  <si>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</si>
  <si>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</si>
  <si>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</si>
  <si>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</si>
  <si>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</si>
  <si>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</si>
  <si>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</si>
  <si>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</si>
  <si>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</si>
  <si>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</si>
  <si>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</si>
  <si>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</si>
  <si>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</si>
  <si>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</si>
  <si>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</si>
  <si>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</si>
  <si>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</si>
  <si>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</si>
  <si>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</si>
  <si>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</si>
  <si>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</si>
  <si>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</si>
  <si>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</si>
  <si>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</si>
  <si>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</si>
  <si>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</si>
  <si>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</si>
  <si>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</si>
  <si>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</si>
  <si>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</si>
  <si>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</si>
  <si>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</si>
  <si>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</si>
  <si>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</si>
  <si>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</si>
  <si>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</si>
  <si>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</si>
  <si>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</si>
  <si>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</si>
  <si>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</si>
  <si>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</si>
  <si>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</si>
  <si>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</si>
  <si>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</si>
  <si>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</si>
  <si>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</si>
  <si>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</si>
  <si>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</si>
  <si>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</si>
  <si>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</si>
  <si>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</si>
  <si>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</si>
  <si>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</si>
  <si>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</si>
  <si>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</si>
  <si>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</si>
  <si>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</si>
  <si>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</si>
  <si>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</si>
  <si>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</si>
  <si>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</si>
  <si>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</si>
  <si>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</si>
  <si>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</si>
  <si>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</si>
  <si>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</si>
  <si>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</si>
  <si>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</si>
  <si>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</si>
  <si>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</si>
  <si>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</si>
  <si>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</si>
  <si>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</si>
  <si>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</si>
  <si>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</si>
  <si>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</si>
  <si>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</si>
  <si>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</si>
  <si>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</si>
  <si>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</si>
  <si>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</si>
  <si>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</si>
  <si>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</si>
  <si>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</si>
  <si>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</si>
  <si>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</si>
  <si>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</si>
  <si>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</si>
  <si>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</si>
  <si>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</si>
  <si>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</si>
  <si>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</si>
  <si>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</si>
  <si>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</si>
  <si>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</si>
  <si>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</si>
  <si>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</si>
  <si>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</si>
  <si>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</si>
  <si>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</si>
  <si>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</si>
  <si>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</si>
  <si>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</si>
  <si>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</si>
  <si>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</si>
  <si>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</si>
  <si>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</si>
  <si>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</si>
  <si>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</si>
  <si>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</si>
  <si>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</si>
  <si>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</si>
  <si>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</si>
  <si>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</si>
  <si>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</si>
  <si>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</si>
  <si>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</si>
  <si>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</si>
  <si>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</si>
  <si>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</si>
  <si>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</si>
  <si>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</si>
  <si>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</si>
  <si>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</si>
  <si>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</si>
  <si>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</si>
  <si>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</si>
  <si>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</si>
  <si>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</si>
  <si>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</si>
  <si>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</si>
  <si>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</si>
  <si>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</si>
  <si>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</si>
  <si>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</si>
  <si>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</si>
  <si>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</si>
  <si>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</si>
  <si>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</si>
  <si>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</si>
  <si>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</si>
  <si>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</si>
  <si>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</si>
  <si>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</si>
  <si>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</si>
  <si>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</si>
  <si>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</si>
  <si>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</si>
  <si>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</si>
  <si>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</si>
  <si>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</si>
  <si>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</si>
  <si>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</si>
  <si>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</si>
  <si>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</si>
  <si>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</si>
  <si>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</si>
  <si>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</si>
  <si>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</si>
  <si>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</si>
  <si>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</si>
  <si>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</si>
  <si>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</si>
  <si>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</si>
  <si>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</si>
  <si>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</si>
  <si>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</si>
  <si>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</si>
  <si>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</si>
  <si>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</si>
  <si>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</si>
  <si>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</si>
  <si>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</si>
  <si>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</si>
  <si>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</si>
  <si>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</si>
  <si>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</si>
  <si>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</si>
  <si>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</si>
  <si>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</si>
  <si>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</si>
  <si>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</si>
  <si>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</si>
  <si>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</si>
  <si>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</si>
  <si>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</si>
  <si>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</si>
  <si>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</si>
  <si>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</si>
  <si>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</si>
  <si>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</si>
  <si>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</si>
  <si>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</si>
  <si>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</si>
  <si>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</si>
  <si>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</si>
  <si>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</si>
  <si>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</si>
  <si>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</si>
  <si>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</si>
  <si>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</si>
  <si>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</si>
  <si>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</si>
  <si>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</si>
  <si>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</si>
  <si>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</si>
  <si>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</si>
  <si>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</si>
  <si>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</si>
  <si>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</si>
  <si>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</si>
  <si>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</si>
  <si>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</si>
  <si>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</si>
  <si>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</si>
  <si>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</si>
  <si>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</si>
  <si>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</si>
  <si>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</si>
  <si>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</si>
  <si>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</si>
  <si>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</si>
  <si>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</si>
  <si>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</si>
  <si>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</si>
  <si>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</si>
  <si>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</si>
  <si>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</si>
  <si>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</si>
  <si>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</si>
  <si>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</si>
  <si>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</si>
  <si>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</si>
  <si>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</si>
  <si>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</si>
  <si>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</si>
  <si>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</si>
  <si>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</si>
  <si>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</si>
  <si>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</si>
  <si>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</si>
  <si>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</si>
  <si>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</si>
  <si>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</si>
  <si>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</si>
  <si>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</si>
  <si>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</si>
  <si>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</si>
  <si>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</si>
  <si>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</si>
  <si>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</si>
  <si>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</si>
  <si>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</si>
  <si>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</si>
  <si>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</si>
  <si>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</si>
  <si>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</si>
  <si>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</si>
  <si>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</si>
  <si>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</si>
  <si>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</si>
  <si>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</si>
  <si>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</si>
  <si>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</si>
  <si>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</si>
  <si>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</si>
  <si>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</si>
  <si>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</si>
  <si>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</si>
  <si>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</si>
  <si>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</si>
  <si>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</si>
  <si>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</si>
  <si>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</si>
  <si>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</si>
  <si>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</si>
  <si>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</si>
  <si>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</si>
  <si>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</si>
  <si>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</si>
  <si>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</si>
  <si>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</si>
  <si>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</si>
  <si>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</si>
  <si>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</si>
  <si>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</si>
  <si>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</si>
  <si>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</si>
  <si>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</si>
  <si>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</si>
  <si>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</si>
  <si>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</si>
  <si>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</si>
  <si>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</si>
  <si>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</si>
  <si>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</si>
  <si>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</si>
  <si>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</si>
  <si>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</si>
  <si>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</si>
  <si>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</si>
  <si>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</si>
  <si>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</si>
  <si>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</si>
  <si>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</si>
  <si>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</si>
  <si>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</si>
  <si>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</si>
  <si>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</si>
  <si>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</si>
  <si>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</si>
  <si>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</si>
  <si>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</si>
  <si>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</si>
  <si>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</si>
  <si>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</si>
  <si>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</si>
  <si>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</si>
  <si>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</si>
  <si>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</si>
  <si>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</si>
  <si>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</si>
  <si>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</si>
  <si>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</si>
  <si>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</si>
  <si>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</si>
  <si>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</si>
  <si>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</si>
  <si>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</si>
  <si>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</si>
  <si>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</si>
  <si>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</si>
  <si>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</si>
  <si>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</si>
  <si>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</si>
  <si>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</si>
  <si>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</si>
  <si>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</si>
  <si>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</si>
  <si>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</si>
  <si>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</si>
  <si>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</si>
  <si>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</si>
  <si>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</si>
  <si>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</si>
  <si>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</si>
  <si>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</si>
  <si>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</si>
  <si>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</si>
  <si>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</si>
  <si>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</si>
  <si>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</si>
  <si>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</si>
  <si>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</si>
  <si>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</si>
  <si>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</si>
  <si>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</si>
  <si>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</si>
  <si>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</si>
  <si>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</si>
  <si>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</si>
  <si>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</si>
  <si>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</si>
  <si>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</si>
  <si>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</si>
  <si>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</si>
  <si>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</si>
  <si>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</si>
  <si>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</si>
  <si>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</si>
  <si>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</si>
  <si>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</si>
  <si>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</si>
  <si>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</si>
  <si>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</si>
  <si>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</si>
  <si>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</si>
  <si>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</si>
  <si>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</si>
  <si>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</si>
  <si>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</si>
  <si>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</si>
  <si>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</si>
  <si>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</si>
  <si>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</si>
  <si>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</si>
  <si>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</si>
  <si>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</si>
  <si>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</si>
  <si>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</si>
  <si>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</si>
  <si>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</si>
  <si>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</si>
  <si>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</si>
  <si>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</si>
  <si>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</si>
  <si>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</si>
  <si>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</si>
  <si>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</si>
  <si>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</si>
  <si>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</si>
  <si>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</si>
  <si>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</si>
  <si>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</si>
  <si>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</si>
  <si>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</si>
  <si>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</si>
  <si>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</si>
  <si>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</si>
  <si>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</si>
  <si>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</si>
  <si>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</si>
  <si>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</si>
  <si>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</si>
  <si>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</si>
  <si>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</si>
  <si>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</si>
  <si>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</si>
  <si>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</si>
  <si>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</si>
  <si>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</si>
  <si>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</si>
  <si>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</si>
  <si>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</si>
  <si>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</si>
  <si>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</si>
  <si>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</si>
  <si>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</si>
  <si>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</si>
  <si>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</si>
  <si>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</si>
  <si>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</si>
  <si>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</si>
  <si>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</si>
  <si>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</si>
  <si>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</si>
  <si>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</si>
  <si>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</si>
  <si>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</si>
  <si>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</si>
  <si>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</si>
  <si>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</si>
  <si>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</si>
  <si>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</si>
  <si>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</si>
  <si>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</si>
  <si>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</si>
  <si>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</si>
  <si>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</si>
  <si>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</si>
  <si>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</si>
  <si>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</si>
  <si>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</si>
  <si>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</si>
  <si>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</si>
  <si>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</si>
  <si>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</si>
  <si>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</si>
  <si>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</si>
  <si>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</si>
  <si>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</si>
  <si>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</si>
  <si>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</si>
  <si>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</si>
  <si>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</si>
  <si>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</si>
  <si>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</si>
  <si>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</si>
  <si>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</si>
  <si>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</si>
  <si>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</si>
  <si>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</si>
  <si>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</si>
  <si>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</si>
  <si>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</si>
  <si>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</si>
  <si>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</si>
  <si>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</si>
  <si>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</si>
  <si>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</si>
  <si>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</si>
  <si>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</si>
  <si>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</si>
  <si>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</si>
  <si>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</si>
  <si>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</si>
  <si>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</si>
  <si>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</si>
  <si>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</si>
  <si>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</si>
  <si>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</si>
  <si>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</si>
  <si>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</si>
  <si>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</si>
  <si>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</si>
  <si>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</si>
  <si>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</si>
  <si>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</si>
  <si>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</si>
  <si>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</si>
  <si>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</si>
  <si>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</si>
  <si>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</si>
  <si>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</si>
  <si>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</si>
  <si>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</si>
  <si>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</si>
  <si>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</si>
  <si>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</si>
  <si>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</si>
  <si>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</si>
  <si>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</si>
  <si>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</si>
  <si>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</si>
  <si>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</si>
  <si>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</si>
  <si>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</si>
  <si>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</si>
  <si>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</si>
  <si>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</si>
  <si>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</si>
  <si>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</si>
  <si>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</si>
  <si>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</si>
  <si>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</si>
  <si>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</si>
  <si>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</si>
  <si>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</si>
  <si>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</si>
  <si>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</si>
  <si>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</si>
  <si>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</si>
  <si>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</si>
  <si>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</si>
  <si>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</si>
  <si>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</si>
  <si>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</si>
  <si>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</si>
  <si>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</si>
  <si>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</si>
  <si>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</si>
  <si>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</si>
  <si>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</si>
  <si>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</si>
  <si>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</si>
  <si>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</si>
  <si>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</si>
  <si>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</si>
  <si>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</si>
  <si>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</si>
  <si>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</si>
  <si>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</si>
  <si>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</si>
  <si>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</si>
  <si>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</si>
  <si>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</si>
  <si>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</si>
  <si>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</si>
  <si>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</si>
  <si>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</si>
  <si>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</si>
  <si>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</si>
  <si>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</si>
  <si>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</si>
  <si>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</si>
  <si>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</si>
  <si>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</si>
  <si>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</si>
  <si>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</si>
  <si>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</si>
  <si>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</si>
  <si>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</si>
  <si>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</si>
  <si>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</si>
  <si>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</si>
  <si>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</si>
  <si>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</si>
  <si>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</si>
  <si>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</si>
  <si>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</si>
  <si>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</si>
  <si>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</si>
  <si>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</si>
  <si>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</si>
  <si>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</si>
  <si>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</si>
  <si>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</si>
  <si>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</si>
  <si>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</si>
  <si>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</si>
  <si>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</si>
  <si>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</si>
  <si>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</si>
  <si>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</si>
  <si>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</si>
  <si>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</si>
  <si>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</si>
  <si>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</si>
  <si>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</si>
  <si>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</si>
  <si>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</si>
  <si>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</si>
  <si>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</si>
  <si>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</si>
  <si>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</si>
  <si>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</si>
  <si>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</si>
  <si>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</si>
  <si>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</si>
  <si>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</si>
  <si>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</si>
  <si>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</si>
  <si>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</si>
  <si>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</si>
  <si>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</si>
  <si>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</si>
  <si>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</si>
  <si>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</si>
  <si>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</si>
  <si>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</si>
  <si>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</si>
  <si>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</si>
  <si>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</si>
  <si>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</si>
  <si>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</si>
  <si>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</si>
  <si>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</si>
  <si>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</si>
  <si>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</si>
  <si>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</si>
  <si>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</si>
  <si>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</si>
  <si>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</si>
  <si>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</si>
  <si>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</si>
  <si>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</si>
  <si>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</si>
  <si>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</si>
  <si>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</si>
  <si>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</si>
  <si>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</si>
  <si>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</si>
  <si>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</si>
  <si>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</si>
  <si>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</si>
  <si>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</si>
  <si>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</si>
  <si>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</si>
  <si>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</si>
  <si>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</si>
  <si>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</si>
  <si>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</si>
  <si>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</si>
  <si>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</si>
  <si>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</si>
  <si>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</si>
  <si>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</si>
  <si>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</si>
  <si>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</si>
  <si>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</si>
  <si>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</si>
  <si>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</si>
  <si>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</si>
  <si>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</si>
  <si>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</si>
  <si>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</si>
  <si>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</si>
  <si>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</si>
  <si>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</si>
  <si>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</si>
  <si>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</si>
  <si>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</si>
  <si>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</si>
  <si>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</si>
  <si>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</si>
  <si>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</si>
  <si>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</si>
  <si>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</si>
  <si>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</si>
  <si>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</si>
  <si>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</si>
  <si>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</si>
  <si>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</si>
  <si>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</si>
  <si>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</si>
  <si>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</si>
  <si>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</si>
  <si>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</si>
  <si>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</si>
  <si>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</si>
  <si>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</si>
  <si>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</si>
  <si>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</si>
  <si>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</si>
  <si>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</si>
  <si>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</si>
  <si>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</si>
  <si>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</si>
  <si>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</si>
  <si>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</si>
  <si>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</si>
  <si>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</si>
  <si>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</si>
  <si>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</si>
  <si>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</si>
  <si>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</si>
  <si>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</si>
  <si>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</si>
  <si>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</si>
  <si>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</si>
  <si>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</si>
  <si>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</si>
  <si>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</si>
  <si>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</si>
  <si>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</si>
  <si>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</si>
  <si>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</si>
  <si>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</si>
  <si>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</si>
  <si>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</si>
  <si>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</si>
  <si>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</si>
  <si>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</si>
  <si>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</si>
  <si>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</si>
  <si>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</si>
  <si>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</si>
  <si>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</si>
  <si>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</si>
  <si>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</si>
  <si>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</si>
  <si>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</si>
  <si>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</si>
  <si>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</si>
  <si>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</si>
  <si>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</si>
  <si>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</si>
  <si>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</si>
  <si>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</si>
  <si>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</si>
  <si>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</si>
  <si>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</si>
  <si>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</si>
  <si>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</si>
  <si>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</si>
  <si>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</si>
  <si>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</si>
  <si>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</si>
  <si>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</si>
  <si>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</si>
  <si>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</si>
  <si>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</si>
  <si>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</si>
  <si>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</si>
  <si>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</si>
  <si>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</si>
  <si>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</si>
  <si>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</si>
  <si>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</si>
  <si>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</si>
  <si>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</si>
  <si>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</si>
  <si>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</si>
  <si>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</si>
  <si>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</si>
  <si>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</si>
  <si>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</si>
  <si>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</si>
  <si>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</si>
  <si>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</si>
  <si>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</si>
  <si>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</si>
  <si>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</si>
  <si>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</si>
  <si>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</si>
  <si>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</si>
  <si>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</si>
  <si>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</si>
  <si>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</si>
  <si>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</si>
  <si>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</si>
  <si>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</si>
  <si>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</si>
  <si>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</si>
  <si>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</si>
  <si>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</si>
  <si>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</si>
  <si>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</si>
  <si>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</si>
  <si>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</si>
  <si>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</si>
  <si>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</si>
  <si>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</si>
  <si>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</si>
  <si>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</si>
  <si>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</si>
  <si>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</si>
  <si>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</si>
  <si>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</si>
  <si>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</si>
  <si>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</si>
  <si>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</si>
  <si>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</si>
  <si>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</si>
  <si>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</si>
  <si>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</si>
  <si>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</si>
  <si>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</si>
  <si>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</si>
  <si>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</si>
  <si>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</si>
  <si>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</si>
  <si>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</si>
  <si>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</si>
  <si>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</si>
  <si>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</si>
  <si>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</si>
  <si>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</si>
  <si>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</si>
  <si>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</si>
  <si>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</si>
  <si>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</si>
  <si>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</si>
  <si>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</si>
  <si>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</si>
  <si>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</si>
  <si>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</si>
  <si>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</si>
  <si>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</si>
  <si>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</si>
  <si>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</si>
  <si>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</si>
  <si>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</si>
  <si>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</si>
  <si>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</si>
  <si>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</si>
  <si>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</si>
  <si>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</si>
  <si>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</si>
  <si>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</si>
  <si>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</si>
  <si>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</si>
  <si>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</si>
  <si>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</si>
  <si>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</si>
  <si>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</si>
  <si>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</si>
  <si>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</si>
  <si>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</si>
  <si>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</si>
  <si>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</si>
  <si>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</si>
  <si>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</si>
  <si>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</si>
  <si>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</si>
  <si>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</si>
  <si>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</si>
  <si>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</si>
  <si>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</si>
  <si>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</si>
  <si>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</si>
  <si>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</si>
  <si>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</si>
  <si>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</si>
  <si>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</si>
  <si>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</si>
  <si>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</si>
  <si>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</si>
  <si>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</si>
  <si>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</si>
  <si>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</si>
  <si>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</si>
  <si>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</si>
  <si>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</si>
  <si>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</si>
  <si>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</si>
  <si>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</si>
  <si>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</si>
  <si>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</si>
  <si>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</si>
  <si>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</si>
  <si>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</si>
  <si>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</si>
  <si>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</si>
  <si>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</si>
  <si>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</si>
  <si>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</si>
  <si>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</si>
  <si>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</si>
  <si>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</si>
  <si>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</si>
  <si>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</si>
  <si>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</si>
  <si>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</si>
  <si>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</si>
  <si>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</si>
  <si>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</si>
  <si>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</si>
  <si>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</si>
  <si>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</si>
  <si>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</si>
  <si>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</si>
  <si>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</si>
  <si>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</si>
  <si>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</si>
  <si>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</si>
  <si>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</si>
  <si>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</si>
  <si>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</si>
  <si>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</si>
  <si>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</si>
  <si>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</si>
  <si>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</si>
  <si>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</si>
  <si>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</si>
  <si>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</si>
  <si>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</si>
  <si>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</si>
  <si>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</si>
  <si>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</si>
  <si>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</si>
  <si>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</si>
  <si>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</si>
  <si>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</si>
  <si>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</si>
  <si>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</si>
  <si>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</si>
  <si>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</si>
  <si>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</si>
  <si>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</si>
  <si>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</si>
  <si>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</si>
  <si>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</si>
  <si>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</si>
  <si>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</si>
  <si>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</si>
  <si>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</si>
  <si>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</si>
  <si>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</si>
  <si>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</si>
  <si>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</si>
  <si>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</si>
  <si>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</si>
  <si>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</si>
  <si>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</si>
  <si>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</si>
  <si>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</si>
  <si>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</si>
  <si>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</si>
  <si>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</si>
  <si>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</si>
  <si>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</si>
  <si>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</si>
  <si>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</si>
  <si>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</si>
  <si>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</si>
  <si>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</si>
  <si>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</si>
  <si>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</si>
  <si>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</si>
  <si>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</si>
  <si>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</si>
  <si>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</si>
  <si>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</si>
  <si>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</si>
  <si>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</si>
  <si>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</si>
  <si>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</si>
  <si>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</si>
  <si>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</si>
  <si>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</si>
  <si>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</si>
  <si>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</si>
  <si>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</si>
  <si>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</si>
  <si>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</si>
  <si>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</si>
  <si>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</si>
  <si>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</si>
  <si>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</si>
  <si>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</si>
  <si>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</si>
  <si>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</si>
  <si>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</si>
  <si>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</si>
  <si>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</si>
  <si>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</si>
  <si>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</si>
  <si>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</si>
  <si>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</si>
  <si>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</si>
  <si>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</si>
  <si>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</si>
  <si>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</si>
  <si>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</si>
  <si>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</si>
  <si>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</si>
  <si>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</si>
  <si>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</si>
  <si>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</si>
  <si>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</si>
  <si>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</si>
  <si>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</si>
  <si>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</si>
  <si>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</si>
  <si>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</si>
  <si>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</si>
  <si>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</si>
  <si>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</si>
  <si>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</si>
  <si>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</si>
  <si>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</si>
  <si>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</si>
  <si>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</si>
  <si>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</si>
  <si>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</si>
  <si>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</si>
  <si>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</si>
  <si>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</si>
  <si>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</si>
  <si>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</si>
  <si>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</si>
  <si>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</si>
  <si>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</si>
  <si>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</si>
  <si>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</si>
  <si>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</si>
  <si>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</si>
  <si>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</si>
  <si>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</si>
  <si>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</si>
  <si>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</si>
  <si>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</si>
  <si>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</si>
  <si>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</si>
  <si>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</si>
  <si>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</si>
  <si>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</si>
  <si>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</si>
  <si>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</si>
  <si>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</si>
  <si>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</si>
  <si>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</si>
  <si>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</si>
  <si>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</si>
  <si>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</si>
  <si>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</si>
  <si>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</si>
  <si>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</si>
  <si>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</si>
  <si>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</si>
  <si>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</si>
  <si>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</si>
  <si>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</si>
  <si>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</si>
  <si>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</si>
  <si>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</si>
  <si>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</si>
  <si>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</si>
  <si>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</si>
  <si>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</si>
  <si>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</si>
  <si>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</si>
  <si>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</si>
  <si>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</si>
  <si>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</si>
  <si>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</si>
  <si>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</si>
  <si>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</si>
  <si>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</si>
  <si>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</si>
  <si>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</si>
  <si>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</si>
  <si>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</si>
  <si>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</si>
  <si>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</si>
  <si>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</si>
  <si>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</si>
  <si>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</si>
  <si>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</si>
  <si>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</si>
  <si>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</si>
  <si>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</si>
  <si>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</si>
  <si>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</si>
  <si>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</si>
  <si>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</si>
  <si>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</si>
  <si>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</si>
  <si>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</si>
  <si>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</si>
  <si>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</si>
  <si>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</si>
  <si>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</si>
  <si>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</si>
  <si>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</si>
  <si>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</si>
  <si>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</si>
  <si>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</si>
  <si>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</si>
  <si>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</si>
  <si>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</si>
  <si>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</si>
  <si>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</si>
  <si>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</si>
  <si>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</si>
  <si>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</si>
  <si>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</si>
  <si>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</si>
  <si>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</si>
  <si>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</si>
  <si>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</si>
  <si>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</si>
  <si>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</si>
  <si>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</si>
  <si>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</si>
  <si>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</si>
  <si>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</si>
  <si>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</si>
  <si>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</si>
  <si>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</si>
  <si>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</si>
  <si>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</si>
  <si>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</si>
  <si>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</si>
  <si>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</si>
  <si>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</si>
  <si>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</si>
  <si>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</si>
  <si>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</si>
  <si>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</si>
  <si>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</si>
  <si>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</si>
  <si>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</si>
  <si>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</si>
  <si>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</si>
  <si>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</si>
  <si>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</si>
  <si>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</si>
  <si>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</si>
  <si>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</si>
  <si>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</si>
  <si>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</si>
  <si>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</si>
  <si>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</si>
  <si>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</si>
  <si>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</si>
  <si>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</si>
  <si>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</si>
  <si>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</si>
  <si>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</si>
  <si>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</si>
  <si>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</si>
  <si>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</si>
  <si>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</si>
  <si>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</si>
  <si>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</si>
  <si>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</si>
  <si>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</si>
  <si>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</si>
  <si>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</si>
  <si>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</si>
  <si>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</si>
  <si>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</si>
  <si>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</si>
  <si>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</si>
  <si>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</si>
  <si>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</si>
  <si>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</si>
  <si>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</si>
  <si>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</si>
  <si>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</si>
  <si>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</si>
  <si>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</si>
  <si>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</si>
  <si>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</si>
  <si>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</si>
  <si>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</si>
  <si>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</si>
  <si>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</si>
  <si>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</si>
  <si>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</si>
  <si>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</si>
  <si>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</si>
  <si>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</si>
  <si>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</si>
  <si>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</si>
  <si>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</si>
  <si>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</si>
  <si>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</si>
  <si>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</si>
  <si>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</si>
  <si>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</si>
  <si>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</si>
  <si>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</si>
  <si>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</si>
  <si>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</si>
  <si>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</si>
  <si>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</si>
  <si>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</si>
  <si>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</si>
  <si>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</si>
  <si>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</si>
  <si>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</si>
  <si>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</si>
  <si>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</si>
  <si>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</si>
  <si>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</si>
  <si>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</si>
  <si>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</si>
  <si>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</si>
  <si>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</si>
  <si>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</si>
  <si>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</si>
  <si>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</si>
  <si>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</si>
  <si>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</si>
  <si>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</si>
  <si>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</si>
  <si>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</si>
  <si>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</si>
  <si>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</si>
  <si>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</si>
  <si>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</si>
  <si>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</si>
  <si>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</si>
  <si>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</si>
  <si>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</si>
  <si>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</si>
  <si>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</si>
  <si>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</si>
  <si>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</si>
  <si>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</si>
  <si>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</si>
  <si>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</si>
  <si>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</si>
  <si>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</si>
  <si>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</si>
  <si>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</si>
  <si>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</si>
  <si>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</si>
  <si>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</si>
  <si>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</si>
  <si>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</si>
  <si>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</si>
  <si>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</si>
  <si>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</si>
  <si>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</si>
  <si>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</si>
  <si>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</si>
  <si>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</si>
  <si>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</si>
  <si>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</si>
  <si>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</si>
  <si>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</si>
  <si>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</si>
  <si>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</si>
  <si>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</si>
  <si>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</si>
  <si>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</si>
  <si>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</si>
  <si>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</si>
  <si>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</si>
  <si>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</si>
  <si>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</si>
  <si>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</si>
  <si>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</si>
  <si>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</si>
  <si>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</si>
  <si>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</si>
  <si>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</si>
  <si>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</si>
  <si>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</si>
  <si>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</si>
  <si>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</si>
  <si>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</si>
  <si>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</si>
  <si>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</si>
  <si>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</si>
  <si>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</si>
  <si>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</si>
  <si>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</si>
  <si>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</si>
  <si>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</si>
  <si>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</si>
  <si>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</si>
  <si>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</si>
  <si>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</si>
  <si>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</si>
  <si>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</si>
  <si>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</si>
  <si>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</si>
  <si>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</si>
  <si>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</si>
  <si>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</si>
  <si>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</si>
  <si>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</si>
  <si>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</si>
  <si>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</si>
  <si>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</si>
  <si>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</si>
  <si>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</si>
  <si>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</si>
  <si>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</si>
  <si>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</si>
  <si>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</si>
  <si>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</si>
  <si>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</si>
  <si>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</si>
  <si>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</si>
  <si>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</si>
  <si>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</si>
  <si>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</si>
  <si>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</si>
  <si>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</si>
  <si>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</si>
  <si>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</si>
  <si>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</si>
  <si>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</si>
  <si>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</si>
  <si>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</si>
  <si>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</si>
  <si>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</si>
  <si>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</si>
  <si>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</si>
  <si>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</si>
  <si>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</si>
  <si>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</si>
  <si>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</si>
  <si>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</si>
  <si>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</si>
  <si>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</si>
  <si>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</si>
  <si>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</si>
  <si>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</si>
  <si>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</si>
  <si>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</si>
  <si>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</si>
  <si>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</si>
  <si>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</si>
  <si>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</si>
  <si>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</si>
  <si>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</si>
  <si>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</si>
  <si>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</si>
  <si>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</si>
  <si>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</si>
  <si>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</si>
  <si>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</si>
  <si>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</si>
  <si>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</si>
  <si>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</si>
  <si>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</si>
  <si>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</si>
  <si>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</si>
  <si>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</si>
  <si>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</si>
  <si>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</si>
  <si>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</si>
  <si>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</si>
  <si>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</si>
  <si>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</si>
  <si>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</si>
  <si>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</si>
  <si>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</si>
  <si>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</si>
  <si>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</si>
  <si>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</si>
  <si>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</si>
  <si>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</si>
  <si>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</si>
  <si>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</si>
  <si>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</si>
  <si>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</si>
  <si>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</si>
  <si>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</si>
  <si>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</si>
  <si>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</si>
  <si>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</si>
  <si>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</si>
  <si>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</si>
  <si>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</si>
  <si>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</si>
  <si>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</si>
  <si>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</si>
  <si>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</si>
  <si>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</si>
  <si>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</si>
  <si>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</si>
  <si>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</si>
  <si>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</si>
  <si>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</si>
  <si>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</si>
  <si>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</si>
  <si>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</si>
  <si>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</si>
  <si>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</si>
  <si>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</si>
  <si>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</si>
  <si>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</si>
  <si>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</si>
  <si>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</si>
  <si>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</si>
  <si>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</si>
  <si>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</si>
  <si>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</si>
  <si>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</si>
  <si>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</si>
  <si>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</si>
  <si>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</si>
  <si>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</si>
  <si>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</si>
  <si>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</si>
  <si>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</si>
  <si>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</si>
  <si>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</si>
  <si>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</si>
  <si>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</si>
  <si>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</si>
  <si>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</si>
  <si>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</si>
  <si>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</si>
  <si>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</si>
  <si>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</si>
  <si>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</si>
  <si>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</si>
  <si>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</si>
  <si>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</si>
  <si>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</si>
  <si>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</si>
  <si>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</si>
  <si>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</si>
  <si>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</si>
  <si>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</si>
  <si>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</si>
  <si>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</si>
  <si>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</si>
  <si>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</si>
  <si>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</si>
  <si>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</si>
  <si>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</si>
  <si>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</si>
  <si>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</si>
  <si>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</si>
  <si>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</si>
  <si>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</si>
  <si>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</si>
  <si>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</si>
  <si>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</si>
  <si>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</si>
  <si>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</si>
  <si>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</si>
  <si>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</si>
  <si>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</si>
  <si>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</si>
  <si>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</si>
  <si>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</si>
  <si>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</si>
  <si>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</si>
  <si>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</si>
  <si>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</si>
  <si>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</si>
  <si>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</si>
  <si>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</si>
  <si>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</si>
  <si>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</si>
  <si>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</si>
  <si>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</si>
  <si>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</si>
  <si>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</si>
  <si>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</si>
  <si>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</si>
  <si>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</si>
  <si>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</si>
  <si>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</si>
  <si>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</si>
  <si>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</si>
  <si>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</si>
  <si>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</si>
  <si>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</si>
  <si>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</si>
  <si>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</si>
  <si>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</si>
  <si>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</si>
  <si>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</si>
  <si>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</si>
  <si>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</si>
  <si>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</si>
  <si>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</si>
  <si>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</si>
  <si>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</si>
  <si>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</si>
  <si>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</si>
  <si>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</si>
  <si>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</si>
  <si>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</si>
  <si>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</si>
  <si>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</si>
  <si>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</si>
  <si>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</si>
  <si>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</si>
  <si>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</si>
  <si>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</si>
  <si>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</si>
  <si>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</si>
  <si>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</si>
  <si>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</si>
  <si>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</si>
  <si>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</si>
  <si>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</si>
  <si>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</si>
  <si>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</si>
  <si>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</si>
  <si>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</si>
  <si>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</si>
  <si>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</si>
  <si>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</si>
  <si>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</si>
  <si>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</si>
  <si>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</si>
  <si>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</si>
  <si>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</si>
  <si>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</si>
  <si>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</si>
  <si>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</si>
  <si>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</si>
  <si>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</si>
  <si>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</si>
  <si>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</si>
  <si>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</si>
  <si>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</si>
  <si>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</si>
  <si>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</si>
  <si>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</si>
  <si>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</si>
  <si>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</si>
  <si>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</si>
  <si>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</si>
  <si>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</si>
  <si>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</si>
  <si>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</si>
  <si>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</si>
  <si>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</si>
  <si>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</si>
  <si>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</si>
  <si>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</si>
  <si>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</si>
  <si>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</si>
  <si>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</si>
  <si>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</si>
  <si>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</si>
  <si>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</si>
  <si>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</si>
  <si>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</si>
  <si>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</si>
  <si>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</si>
  <si>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</si>
  <si>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</si>
  <si>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</si>
  <si>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</si>
  <si>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</si>
  <si>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</si>
  <si>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</si>
  <si>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</si>
  <si>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</si>
  <si>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</si>
  <si>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</si>
  <si>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</si>
  <si>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</si>
  <si>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</si>
  <si>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</si>
  <si>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</si>
  <si>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</si>
  <si>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</si>
  <si>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</si>
  <si>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</si>
  <si>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</si>
  <si>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</si>
  <si>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</si>
  <si>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</si>
  <si>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</si>
  <si>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</si>
  <si>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</si>
  <si>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</si>
  <si>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</si>
  <si>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</si>
  <si>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</si>
  <si>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</si>
  <si>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</si>
  <si>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</si>
  <si>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</si>
  <si>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</si>
  <si>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</si>
  <si>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</si>
  <si>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</si>
  <si>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</si>
  <si>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</si>
  <si>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</si>
  <si>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</si>
  <si>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</si>
  <si>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</si>
  <si>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</si>
  <si>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</si>
  <si>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</si>
  <si>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</si>
  <si>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</si>
  <si>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</si>
  <si>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</si>
  <si>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</si>
  <si>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</si>
  <si>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</si>
  <si>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</si>
  <si>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</si>
  <si>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</si>
  <si>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</si>
  <si>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</si>
  <si>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</si>
  <si>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</si>
  <si>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</si>
  <si>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</si>
  <si>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</si>
  <si>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</si>
  <si>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</si>
  <si>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</si>
  <si>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</si>
  <si>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</si>
  <si>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</si>
  <si>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</si>
  <si>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</si>
  <si>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</si>
  <si>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</si>
  <si>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</si>
  <si>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</si>
  <si>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</si>
  <si>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</si>
  <si>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</si>
  <si>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</si>
  <si>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</si>
  <si>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</si>
  <si>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</si>
  <si>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</si>
  <si>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</si>
  <si>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</si>
  <si>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</si>
  <si>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</si>
  <si>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</si>
  <si>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</si>
  <si>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</si>
  <si>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</si>
  <si>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</si>
  <si>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</si>
  <si>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</si>
  <si>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</si>
  <si>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</si>
  <si>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</si>
  <si>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</si>
  <si>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</si>
  <si>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</si>
  <si>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</si>
  <si>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</si>
  <si>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</si>
  <si>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</si>
  <si>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</si>
  <si>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</si>
  <si>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</si>
  <si>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</si>
  <si>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</si>
  <si>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</si>
  <si>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</si>
  <si>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</si>
  <si>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</si>
  <si>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</si>
  <si>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</si>
  <si>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</si>
  <si>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</si>
  <si>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</si>
  <si>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</si>
  <si>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</si>
  <si>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</si>
  <si>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</si>
  <si>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</si>
  <si>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</si>
  <si>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</si>
  <si>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</si>
  <si>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</si>
  <si>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</si>
  <si>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</si>
  <si>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</si>
  <si>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</si>
  <si>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</si>
  <si>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</si>
  <si>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</si>
  <si>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</si>
  <si>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</si>
  <si>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</si>
  <si>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</si>
  <si>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</si>
  <si>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</si>
  <si>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</si>
  <si>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</si>
  <si>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</si>
  <si>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</si>
  <si>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</si>
  <si>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</si>
  <si>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</si>
  <si>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</si>
  <si>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</si>
  <si>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</si>
  <si>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</si>
  <si>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</si>
  <si>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</si>
  <si>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</si>
  <si>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</si>
  <si>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</si>
  <si>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</si>
  <si>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</si>
  <si>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</si>
  <si>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</si>
  <si>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</si>
  <si>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</si>
  <si>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</si>
  <si>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</si>
  <si>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</si>
  <si>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</si>
  <si>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</si>
  <si>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</si>
  <si>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</si>
  <si>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</si>
  <si>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</si>
  <si>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</si>
  <si>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</si>
  <si>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</si>
  <si>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</si>
  <si>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</si>
  <si>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</si>
  <si>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</si>
  <si>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</si>
  <si>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</si>
  <si>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</si>
  <si>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</si>
  <si>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</si>
  <si>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</si>
  <si>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</si>
  <si>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</si>
  <si>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</si>
  <si>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</si>
  <si>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</si>
  <si>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</si>
  <si>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</si>
  <si>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</si>
  <si>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</si>
  <si>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</si>
  <si>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</si>
  <si>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</si>
  <si>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</si>
  <si>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</si>
  <si>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</si>
  <si>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</si>
  <si>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</si>
  <si>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</si>
  <si>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</si>
  <si>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</si>
  <si>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</si>
  <si>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</si>
  <si>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</si>
  <si>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</si>
  <si>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</si>
  <si>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</si>
  <si>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</si>
  <si>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</si>
  <si>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</si>
  <si>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</si>
  <si>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</si>
  <si>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</si>
  <si>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</si>
  <si>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</si>
  <si>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</si>
  <si>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</si>
  <si>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</si>
  <si>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</si>
  <si>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</si>
  <si>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</si>
  <si>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</si>
  <si>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</si>
  <si>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</si>
  <si>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</si>
  <si>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</si>
  <si>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</si>
  <si>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</si>
  <si>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</si>
  <si>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</si>
  <si>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</si>
  <si>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</si>
  <si>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</si>
  <si>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</si>
  <si>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</si>
  <si>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</si>
  <si>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</si>
  <si>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</si>
  <si>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</si>
  <si>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</si>
  <si>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</si>
  <si>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</si>
  <si>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</si>
  <si>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</si>
  <si>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</si>
  <si>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</si>
  <si>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</si>
  <si>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</si>
  <si>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</si>
  <si>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</si>
  <si>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</si>
  <si>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</si>
  <si>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</si>
  <si>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</si>
  <si>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</si>
  <si>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</si>
  <si>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</si>
  <si>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</si>
  <si>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</si>
  <si>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</si>
  <si>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</si>
  <si>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</si>
  <si>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</si>
  <si>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</si>
  <si>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</si>
  <si>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</si>
  <si>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</si>
  <si>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</si>
  <si>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</si>
  <si>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</si>
  <si>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</si>
  <si>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</si>
  <si>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</si>
  <si>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</si>
  <si>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</si>
  <si>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</si>
  <si>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</si>
  <si>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</si>
  <si>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</si>
  <si>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</si>
  <si>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</si>
  <si>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</si>
  <si>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</si>
  <si>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</si>
  <si>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</si>
  <si>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</si>
  <si>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</si>
  <si>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</si>
  <si>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</si>
  <si>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</si>
  <si>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</si>
  <si>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</si>
  <si>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</si>
  <si>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</si>
  <si>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</si>
  <si>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</si>
  <si>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</si>
  <si>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</si>
  <si>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</si>
  <si>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</si>
  <si>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</si>
  <si>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</si>
  <si>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</si>
  <si>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</si>
  <si>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</si>
  <si>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</si>
  <si>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</si>
  <si>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</si>
  <si>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</si>
  <si>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</si>
  <si>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</si>
  <si>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</si>
  <si>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</si>
  <si>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</si>
  <si>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</si>
  <si>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</si>
  <si>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</si>
  <si>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</si>
  <si>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</si>
  <si>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</si>
  <si>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</si>
  <si>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</si>
  <si>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</si>
  <si>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</si>
  <si>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</si>
  <si>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</si>
  <si>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</si>
  <si>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</si>
  <si>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</si>
  <si>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</si>
  <si>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</si>
  <si>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</si>
  <si>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</si>
  <si>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</si>
  <si>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</si>
  <si>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</si>
  <si>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</si>
  <si>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</si>
  <si>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</si>
  <si>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</si>
  <si>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</si>
  <si>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</si>
  <si>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</si>
  <si>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</si>
  <si>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</si>
  <si>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</si>
  <si>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</si>
  <si>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</si>
  <si>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</si>
  <si>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</si>
  <si>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</si>
  <si>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</si>
  <si>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</si>
  <si>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</si>
  <si>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</si>
  <si>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</si>
  <si>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</si>
  <si>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</si>
  <si>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</si>
  <si>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</si>
  <si>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</si>
  <si>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</si>
  <si>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</si>
  <si>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</si>
  <si>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</si>
  <si>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</si>
  <si>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</si>
  <si>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</si>
  <si>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</si>
  <si>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</si>
  <si>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</si>
  <si>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</si>
  <si>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</si>
  <si>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</si>
  <si>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</si>
  <si>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</si>
  <si>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</si>
  <si>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</si>
  <si>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</si>
  <si>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</si>
  <si>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</si>
  <si>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</si>
  <si>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</si>
  <si>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</si>
  <si>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</si>
  <si>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</si>
  <si>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</si>
  <si>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</si>
  <si>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</si>
  <si>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</si>
  <si>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</si>
  <si>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</si>
  <si>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</si>
  <si>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</si>
  <si>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</si>
  <si>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</si>
  <si>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</si>
  <si>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</si>
  <si>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</si>
  <si>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</si>
  <si>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</si>
  <si>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</si>
  <si>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</si>
  <si>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</si>
  <si>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</si>
  <si>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</si>
  <si>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</si>
  <si>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</si>
  <si>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</si>
  <si>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</si>
  <si>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</si>
  <si>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</si>
  <si>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</si>
  <si>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</si>
  <si>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</si>
  <si>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</si>
  <si>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</si>
  <si>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</si>
  <si>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</si>
  <si>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</si>
  <si>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</si>
  <si>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</si>
  <si>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</si>
  <si>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</si>
  <si>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</si>
  <si>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</si>
  <si>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</si>
  <si>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</si>
  <si>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</si>
  <si>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</si>
  <si>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</si>
  <si>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</si>
  <si>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</si>
  <si>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</si>
  <si>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</si>
  <si>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</si>
  <si>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</si>
  <si>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</si>
  <si>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</si>
  <si>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</si>
  <si>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</si>
  <si>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</si>
  <si>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</si>
  <si>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</si>
  <si>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</si>
  <si>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</si>
  <si>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</si>
  <si>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</si>
  <si>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</si>
  <si>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</si>
  <si>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</si>
  <si>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</si>
  <si>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</si>
  <si>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</si>
  <si>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</si>
  <si>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</si>
  <si>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</si>
  <si>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</si>
  <si>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</si>
  <si>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</si>
  <si>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</si>
  <si>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</si>
  <si>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</si>
  <si>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</si>
  <si>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</si>
  <si>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</si>
  <si>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</si>
  <si>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</si>
  <si>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</si>
  <si>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</si>
  <si>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</si>
  <si>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</si>
  <si>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</si>
  <si>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</si>
  <si>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</si>
  <si>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</si>
  <si>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</si>
  <si>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</si>
  <si>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</si>
  <si>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</si>
  <si>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</si>
  <si>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</si>
  <si>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</si>
  <si>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</si>
  <si>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</si>
  <si>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</si>
  <si>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</si>
  <si>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</si>
  <si>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</si>
  <si>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</si>
  <si>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</si>
  <si>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</si>
  <si>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</si>
  <si>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</si>
  <si>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</si>
  <si>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</si>
  <si>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</si>
  <si>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</si>
  <si>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</si>
  <si>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</si>
  <si>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</si>
  <si>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</si>
  <si>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</si>
  <si>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</si>
  <si>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</si>
  <si>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</si>
  <si>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</si>
  <si>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</si>
  <si>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</si>
  <si>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</si>
  <si>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</si>
  <si>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</si>
  <si>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</si>
  <si>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</si>
  <si>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</si>
  <si>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</si>
  <si>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</si>
  <si>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</si>
  <si>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</si>
  <si>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</si>
  <si>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</si>
  <si>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</si>
  <si>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</si>
  <si>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</si>
  <si>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</si>
  <si>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</si>
  <si>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</si>
  <si>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</si>
  <si>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</si>
  <si>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</si>
  <si>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</si>
  <si>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</si>
  <si>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</si>
  <si>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</si>
  <si>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</si>
  <si>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</si>
  <si>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</si>
  <si>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</si>
  <si>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</si>
  <si>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</si>
  <si>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</si>
  <si>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</si>
  <si>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</si>
  <si>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</si>
  <si>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</si>
  <si>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</si>
  <si>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</si>
  <si>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</si>
  <si>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</si>
  <si>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</si>
  <si>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</si>
  <si>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</si>
  <si>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</si>
  <si>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</si>
  <si>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</si>
  <si>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</si>
  <si>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</si>
  <si>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</si>
  <si>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</si>
  <si>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</si>
  <si>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</si>
  <si>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</si>
  <si>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</si>
  <si>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</si>
  <si>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</si>
  <si>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</si>
  <si>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</si>
  <si>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</si>
  <si>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</si>
  <si>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</si>
  <si>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</si>
  <si>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</si>
  <si>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</si>
  <si>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</si>
  <si>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</si>
  <si>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</si>
  <si>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</si>
  <si>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</si>
  <si>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</si>
  <si>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</si>
  <si>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</si>
  <si>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</si>
  <si>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</si>
  <si>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</si>
  <si>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</si>
  <si>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</si>
  <si>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</si>
  <si>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</si>
  <si>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</si>
  <si>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</si>
  <si>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</si>
  <si>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</si>
  <si>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</si>
  <si>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</si>
  <si>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</si>
  <si>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</si>
  <si>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</si>
  <si>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</si>
  <si>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</si>
  <si>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</si>
  <si>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</si>
  <si>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</si>
  <si>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</si>
  <si>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</si>
  <si>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</si>
  <si>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</si>
  <si>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</si>
  <si>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</si>
  <si>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</si>
  <si>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</si>
  <si>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</si>
  <si>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</si>
  <si>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</si>
  <si>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</si>
  <si>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</si>
  <si>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</si>
  <si>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</si>
  <si>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</si>
  <si>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</si>
  <si>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</si>
  <si>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</si>
  <si>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</si>
  <si>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</si>
  <si>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</si>
  <si>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</si>
  <si>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</si>
  <si>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</si>
  <si>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</si>
  <si>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</si>
  <si>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</si>
  <si>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</si>
  <si>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</si>
  <si>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</si>
  <si>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</si>
  <si>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</si>
  <si>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</si>
  <si>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</si>
  <si>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</si>
  <si>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</si>
  <si>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</si>
  <si>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</si>
  <si>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</si>
  <si>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</si>
  <si>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</si>
  <si>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</si>
  <si>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</si>
  <si>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</si>
  <si>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</si>
  <si>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</si>
  <si>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</si>
  <si>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</si>
  <si>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</si>
  <si>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</si>
  <si>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</si>
  <si>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</si>
  <si>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</si>
  <si>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</si>
  <si>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</si>
  <si>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</si>
  <si>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</si>
  <si>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</si>
  <si>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</si>
  <si>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</si>
  <si>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</si>
  <si>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</si>
  <si>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</si>
  <si>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</si>
  <si>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</si>
  <si>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</si>
  <si>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</si>
  <si>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</si>
  <si>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</si>
  <si>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</si>
  <si>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</si>
  <si>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</si>
  <si>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</si>
  <si>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</si>
  <si>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</si>
  <si>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</si>
  <si>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</si>
  <si>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</si>
  <si>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</si>
  <si>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</si>
  <si>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</si>
  <si>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</si>
  <si>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</si>
  <si>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</si>
  <si>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</si>
  <si>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</si>
  <si>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</si>
  <si>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</si>
  <si>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</si>
  <si>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</si>
  <si>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</si>
  <si>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</si>
  <si>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</si>
  <si>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</si>
  <si>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</si>
  <si>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</si>
  <si>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</si>
  <si>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</si>
  <si>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</si>
  <si>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</si>
  <si>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</si>
  <si>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</si>
  <si>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</si>
  <si>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</si>
  <si>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</si>
  <si>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</si>
  <si>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</si>
  <si>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</si>
  <si>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</si>
  <si>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</si>
  <si>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</si>
  <si>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</si>
  <si>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</si>
  <si>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</si>
  <si>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</si>
  <si>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</si>
  <si>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</si>
  <si>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</si>
  <si>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</si>
  <si>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</si>
  <si>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</si>
  <si>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</si>
  <si>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</si>
  <si>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</si>
  <si>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</si>
  <si>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</si>
  <si>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</si>
  <si>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</si>
  <si>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</si>
  <si>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</si>
  <si>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</si>
  <si>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</si>
  <si>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</si>
  <si>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</si>
  <si>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</si>
  <si>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</si>
  <si>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</si>
  <si>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</si>
  <si>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</si>
  <si>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</si>
  <si>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</si>
  <si>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</si>
  <si>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</si>
  <si>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</si>
  <si>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</si>
  <si>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</si>
  <si>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</si>
  <si>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</si>
  <si>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</si>
  <si>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</si>
  <si>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</si>
  <si>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</si>
  <si>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</si>
  <si>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</si>
  <si>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</si>
  <si>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</si>
  <si>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</si>
  <si>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</si>
  <si>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</si>
  <si>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</si>
  <si>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</si>
  <si>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</si>
  <si>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</si>
  <si>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</si>
  <si>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</si>
  <si>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</si>
  <si>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</si>
  <si>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</si>
  <si>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</si>
  <si>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</si>
  <si>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</si>
  <si>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</si>
  <si>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</si>
  <si>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</si>
  <si>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</si>
  <si>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</si>
  <si>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</si>
  <si>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</si>
  <si>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</si>
  <si>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</si>
  <si>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</si>
  <si>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</si>
  <si>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</si>
  <si>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</si>
  <si>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</si>
  <si>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</si>
  <si>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</si>
  <si>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</si>
  <si>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</si>
  <si>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</si>
  <si>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</si>
  <si>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</si>
  <si>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</si>
  <si>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</si>
  <si>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</si>
  <si>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</si>
  <si>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</si>
  <si>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</si>
  <si>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</si>
  <si>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</si>
  <si>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</si>
  <si>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</si>
  <si>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</si>
  <si>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</si>
  <si>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</si>
  <si>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</si>
  <si>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</si>
  <si>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</si>
  <si>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</si>
  <si>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</si>
  <si>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</si>
  <si>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</si>
  <si>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</si>
  <si>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</si>
  <si>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</si>
  <si>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</si>
  <si>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</si>
  <si>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</si>
  <si>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</si>
  <si>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</si>
  <si>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</si>
  <si>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</si>
  <si>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</si>
  <si>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</si>
  <si>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</si>
  <si>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</si>
  <si>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</si>
  <si>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</si>
  <si>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</si>
  <si>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</si>
  <si>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</si>
  <si>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</si>
  <si>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</si>
  <si>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</si>
  <si>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</si>
  <si>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</si>
  <si>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</si>
  <si>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</si>
  <si>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</si>
  <si>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</si>
  <si>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</si>
  <si>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</si>
  <si>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</si>
  <si>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</si>
  <si>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</si>
  <si>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</si>
  <si>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</si>
  <si>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</si>
  <si>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</si>
  <si>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</si>
  <si>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</si>
  <si>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</si>
  <si>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</si>
  <si>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</si>
  <si>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</si>
  <si>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</si>
  <si>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</si>
  <si>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</si>
  <si>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</si>
  <si>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</si>
  <si>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</si>
  <si>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</si>
  <si>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</si>
  <si>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</si>
  <si>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</si>
  <si>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</si>
  <si>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</si>
  <si>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</si>
  <si>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</si>
  <si>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</si>
  <si>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</si>
  <si>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</si>
  <si>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</si>
  <si>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</si>
  <si>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</si>
  <si>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</si>
  <si>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</si>
  <si>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</si>
  <si>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</si>
  <si>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</si>
  <si>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</si>
  <si>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</si>
  <si>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</si>
  <si>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</si>
  <si>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</si>
  <si>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</si>
  <si>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</si>
  <si>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</si>
  <si>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</si>
  <si>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</si>
  <si>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</si>
  <si>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</si>
  <si>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</si>
  <si>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</si>
  <si>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</si>
  <si>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</si>
  <si>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</si>
  <si>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</si>
  <si>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</si>
  <si>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</si>
  <si>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</si>
  <si>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</si>
  <si>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</si>
  <si>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</si>
  <si>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</si>
  <si>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</si>
  <si>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</si>
  <si>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</si>
  <si>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</si>
  <si>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</si>
  <si>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</si>
  <si>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</si>
  <si>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</si>
  <si>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</si>
  <si>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</si>
  <si>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</si>
  <si>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</si>
  <si>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</si>
  <si>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</si>
  <si>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</si>
  <si>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</si>
  <si>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</si>
  <si>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</si>
  <si>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</si>
  <si>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</si>
  <si>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</si>
  <si>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</si>
  <si>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</si>
  <si>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</si>
  <si>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</si>
  <si>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</si>
  <si>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</si>
  <si>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</si>
  <si>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</si>
  <si>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</si>
  <si>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</si>
  <si>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</si>
  <si>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</si>
  <si>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</si>
  <si>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</si>
  <si>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</si>
  <si>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</si>
  <si>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</si>
  <si>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</si>
  <si>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</si>
  <si>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</si>
  <si>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</si>
  <si>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</si>
  <si>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</si>
  <si>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</si>
  <si>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</si>
  <si>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</si>
  <si>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</si>
  <si>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</si>
  <si>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</si>
  <si>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</si>
  <si>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</si>
  <si>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</si>
  <si>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</si>
  <si>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</si>
  <si>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</si>
  <si>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</si>
  <si>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</si>
  <si>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</si>
  <si>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</si>
  <si>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</si>
  <si>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</si>
  <si>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</si>
  <si>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</si>
  <si>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</si>
  <si>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</si>
  <si>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</si>
  <si>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</si>
  <si>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</si>
  <si>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</si>
  <si>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</si>
  <si>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</si>
  <si>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</si>
  <si>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</si>
  <si>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</si>
  <si>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</si>
  <si>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</si>
  <si>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</si>
  <si>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</si>
  <si>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</si>
  <si>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</si>
  <si>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</si>
  <si>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</si>
  <si>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</si>
  <si>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</si>
  <si>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</si>
  <si>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</si>
  <si>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</si>
  <si>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</si>
  <si>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</si>
  <si>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</si>
  <si>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</si>
  <si>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</si>
  <si>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</si>
  <si>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</si>
  <si>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</si>
  <si>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</si>
  <si>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</si>
  <si>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</si>
  <si>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</si>
  <si>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</si>
  <si>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</si>
  <si>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</si>
  <si>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</si>
  <si>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</si>
  <si>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</si>
  <si>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</si>
  <si>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</si>
  <si>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</si>
  <si>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</si>
  <si>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</si>
  <si>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</si>
  <si>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</si>
  <si>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</si>
  <si>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</si>
  <si>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</si>
  <si>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</si>
  <si>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</si>
  <si>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</si>
  <si>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</si>
  <si>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</si>
  <si>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</si>
  <si>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</si>
  <si>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</si>
  <si>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</si>
  <si>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</si>
  <si>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</si>
  <si>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</si>
  <si>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</si>
  <si>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</si>
  <si>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</si>
  <si>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</si>
  <si>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</si>
  <si>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</si>
  <si>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</si>
  <si>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</si>
  <si>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</si>
  <si>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</si>
  <si>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</si>
  <si>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</si>
  <si>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</si>
  <si>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</si>
  <si>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</si>
  <si>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</si>
  <si>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</si>
  <si>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</si>
  <si>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</si>
  <si>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</si>
  <si>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</si>
  <si>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</si>
  <si>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</si>
  <si>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</si>
  <si>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</si>
  <si>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</si>
  <si>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</si>
  <si>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</si>
  <si>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</si>
  <si>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</si>
  <si>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</si>
  <si>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</si>
  <si>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</si>
  <si>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</si>
  <si>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</si>
  <si>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</si>
  <si>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</si>
  <si>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</si>
  <si>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</si>
  <si>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</si>
  <si>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</si>
  <si>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</si>
  <si>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</si>
  <si>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</si>
  <si>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</si>
  <si>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</si>
  <si>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</si>
  <si>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</si>
  <si>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</si>
  <si>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</si>
  <si>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</si>
  <si>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</si>
  <si>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</si>
  <si>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</si>
  <si>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</si>
  <si>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</si>
  <si>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</si>
  <si>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</si>
  <si>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</si>
  <si>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</si>
  <si>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</si>
  <si>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</si>
  <si>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</si>
  <si>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</si>
  <si>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</si>
  <si>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</si>
  <si>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</si>
  <si>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</si>
  <si>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</si>
  <si>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</si>
  <si>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</si>
  <si>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</si>
  <si>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</si>
  <si>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</si>
  <si>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</si>
  <si>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</si>
  <si>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</si>
  <si>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</si>
  <si>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</si>
  <si>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</si>
  <si>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</si>
  <si>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</si>
  <si>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</si>
  <si>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</si>
  <si>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</si>
  <si>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</si>
  <si>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</si>
  <si>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</si>
  <si>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</si>
  <si>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</si>
  <si>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</si>
  <si>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</si>
  <si>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</si>
  <si>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</si>
  <si>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</si>
  <si>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</si>
  <si>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</si>
  <si>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</si>
  <si>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</si>
  <si>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</si>
  <si>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</si>
  <si>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</si>
  <si>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</si>
  <si>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</si>
  <si>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</si>
  <si>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</si>
  <si>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</si>
  <si>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</si>
  <si>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</si>
  <si>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</si>
  <si>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</si>
  <si>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</si>
  <si>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</si>
  <si>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</si>
  <si>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</si>
  <si>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</si>
  <si>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</si>
  <si>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</si>
  <si>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</si>
  <si>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</si>
  <si>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</si>
  <si>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</si>
  <si>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</si>
  <si>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</si>
  <si>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</si>
  <si>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</si>
  <si>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</si>
  <si>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</si>
  <si>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</si>
  <si>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</si>
  <si>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</si>
  <si>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</si>
  <si>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</si>
  <si>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</si>
  <si>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</si>
  <si>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</si>
  <si>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</si>
  <si>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</si>
  <si>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</si>
  <si>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</si>
  <si>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</si>
  <si>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</si>
  <si>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</si>
  <si>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</si>
  <si>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</si>
  <si>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</si>
  <si>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</si>
  <si>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</si>
  <si>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</si>
  <si>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</si>
  <si>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</si>
  <si>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</si>
  <si>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</si>
  <si>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</si>
  <si>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</si>
  <si>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</si>
  <si>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</si>
  <si>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</si>
  <si>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</si>
  <si>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</si>
  <si>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</si>
  <si>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</si>
  <si>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</si>
  <si>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</si>
  <si>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</si>
  <si>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</si>
  <si>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</si>
  <si>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</si>
  <si>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</si>
  <si>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</si>
  <si>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</si>
  <si>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</si>
  <si>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</si>
  <si>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</si>
  <si>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</si>
  <si>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</si>
  <si>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</si>
  <si>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</si>
  <si>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</si>
  <si>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</si>
  <si>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</si>
  <si>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</si>
  <si>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</si>
  <si>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</si>
  <si>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</si>
  <si>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</si>
  <si>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</si>
  <si>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</si>
  <si>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</si>
  <si>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</si>
  <si>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</si>
  <si>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</si>
  <si>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</si>
  <si>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</si>
  <si>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</si>
  <si>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</si>
  <si>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</si>
  <si>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</si>
  <si>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</si>
  <si>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</si>
  <si>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</si>
  <si>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</si>
  <si>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</si>
  <si>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</si>
  <si>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</si>
  <si>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</si>
  <si>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</si>
  <si>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</si>
  <si>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</si>
  <si>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</si>
  <si>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</si>
  <si>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</si>
  <si>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</si>
  <si>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</si>
  <si>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</si>
  <si>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</si>
  <si>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</si>
  <si>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</si>
  <si>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</si>
  <si>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</si>
  <si>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</si>
  <si>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</si>
  <si>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</si>
  <si>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</si>
  <si>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</si>
  <si>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</si>
  <si>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</si>
  <si>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</si>
  <si>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</si>
  <si>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</si>
  <si>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</si>
  <si>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</si>
  <si>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</si>
  <si>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</si>
  <si>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</si>
  <si>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</si>
  <si>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</si>
  <si>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</si>
  <si>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</si>
  <si>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</si>
  <si>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</si>
  <si>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</si>
  <si>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</si>
  <si>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</si>
  <si>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</si>
  <si>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</si>
  <si>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</si>
  <si>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</si>
  <si>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</si>
  <si>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</si>
  <si>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</si>
  <si>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</si>
  <si>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</si>
  <si>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</si>
  <si>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</si>
  <si>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</si>
  <si>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</si>
  <si>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</si>
  <si>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</si>
  <si>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</si>
  <si>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</si>
  <si>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</si>
  <si>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</si>
  <si>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</si>
  <si>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</si>
  <si>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</si>
  <si>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</si>
  <si>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</si>
  <si>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</si>
  <si>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</si>
  <si>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</si>
  <si>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</si>
  <si>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</si>
  <si>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</si>
  <si>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</si>
  <si>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</si>
  <si>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</si>
  <si>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</si>
  <si>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</si>
  <si>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</si>
  <si>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</si>
  <si>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</si>
  <si>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</si>
  <si>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</si>
  <si>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</si>
  <si>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</si>
  <si>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</si>
  <si>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</si>
  <si>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</si>
  <si>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</si>
  <si>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</si>
  <si>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</si>
  <si>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</si>
  <si>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</si>
  <si>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</si>
  <si>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</si>
  <si>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</si>
  <si>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</si>
  <si>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</si>
  <si>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</si>
  <si>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</si>
  <si>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</si>
  <si>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</si>
  <si>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</si>
  <si>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</si>
  <si>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</si>
  <si>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</si>
  <si>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</si>
  <si>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</si>
  <si>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</si>
  <si>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</si>
  <si>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</si>
  <si>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</si>
  <si>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</si>
  <si>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</si>
  <si>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</si>
  <si>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</si>
  <si>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</si>
  <si>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</si>
  <si>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</si>
  <si>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</si>
  <si>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</si>
  <si>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</si>
  <si>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</si>
  <si>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</si>
  <si>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</si>
  <si>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</si>
  <si>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</si>
  <si>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</si>
  <si>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</si>
  <si>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</si>
  <si>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</si>
  <si>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</si>
  <si>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</si>
  <si>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</si>
  <si>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</si>
  <si>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</si>
  <si>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</si>
  <si>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</si>
  <si>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</si>
  <si>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</si>
  <si>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</si>
  <si>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</si>
  <si>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</si>
  <si>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</si>
  <si>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</si>
  <si>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</si>
  <si>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</si>
  <si>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</si>
  <si>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</si>
  <si>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</si>
  <si>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</si>
  <si>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</si>
  <si>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</si>
  <si>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</si>
  <si>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</si>
  <si>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</si>
  <si>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</si>
  <si>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</si>
  <si>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</si>
  <si>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</si>
  <si>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</si>
  <si>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</si>
  <si>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</si>
  <si>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</si>
  <si>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</si>
  <si>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</si>
  <si>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</si>
  <si>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</si>
  <si>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</si>
  <si>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</si>
  <si>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</si>
  <si>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</si>
  <si>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</si>
  <si>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</si>
  <si>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</si>
  <si>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</si>
  <si>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</si>
  <si>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</si>
  <si>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</si>
  <si>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</si>
  <si>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</si>
  <si>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</si>
  <si>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</si>
  <si>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</si>
  <si>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</si>
  <si>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</si>
  <si>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</si>
  <si>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</si>
  <si>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</si>
  <si>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</si>
  <si>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</si>
  <si>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</si>
  <si>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</si>
  <si>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</si>
  <si>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</si>
  <si>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</si>
  <si>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</si>
  <si>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</si>
  <si>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</si>
  <si>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</si>
  <si>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</si>
  <si>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</si>
  <si>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</si>
  <si>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</si>
  <si>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</si>
  <si>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</si>
  <si>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</si>
  <si>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</si>
  <si>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</si>
  <si>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</si>
  <si>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</si>
  <si>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</si>
  <si>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</si>
  <si>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</si>
  <si>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</si>
  <si>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</si>
  <si>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</si>
  <si>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</si>
  <si>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</si>
  <si>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</si>
  <si>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</si>
  <si>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</si>
  <si>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</si>
  <si>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</si>
  <si>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</si>
  <si>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</si>
  <si>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</si>
  <si>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</si>
  <si>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</si>
  <si>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</si>
  <si>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</si>
  <si>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</si>
  <si>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</si>
  <si>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</si>
  <si>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</si>
  <si>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</si>
  <si>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</si>
  <si>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</si>
  <si>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</si>
  <si>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</si>
  <si>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</si>
  <si>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</si>
  <si>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</si>
  <si>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</si>
  <si>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</si>
  <si>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</si>
  <si>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</si>
  <si>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</si>
  <si>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</si>
  <si>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</si>
  <si>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</si>
  <si>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</si>
  <si>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</si>
  <si>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</si>
  <si>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</si>
  <si>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</si>
  <si>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</si>
  <si>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</si>
  <si>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</si>
  <si>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</si>
  <si>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</si>
  <si>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</si>
  <si>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</si>
  <si>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</si>
  <si>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</si>
  <si>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</si>
  <si>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</si>
  <si>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</si>
  <si>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</si>
  <si>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</si>
  <si>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</si>
  <si>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</si>
  <si>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</si>
  <si>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</si>
  <si>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</si>
  <si>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</si>
  <si>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</si>
  <si>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</si>
  <si>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</si>
  <si>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</si>
  <si>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</si>
  <si>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</si>
  <si>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</si>
  <si>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</si>
  <si>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</si>
  <si>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</si>
  <si>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</si>
  <si>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</si>
  <si>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</si>
  <si>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</si>
  <si>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</si>
  <si>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</si>
  <si>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</si>
  <si>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</si>
  <si>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</si>
  <si>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</si>
  <si>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</si>
  <si>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</si>
  <si>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</si>
  <si>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</si>
  <si>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</si>
  <si>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</si>
  <si>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</si>
  <si>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</si>
  <si>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</si>
  <si>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</si>
  <si>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</si>
  <si>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</si>
  <si>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</si>
  <si>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</si>
  <si>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</si>
  <si>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</si>
  <si>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</si>
  <si>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</si>
  <si>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</si>
  <si>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</si>
  <si>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</si>
  <si>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</si>
  <si>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</si>
  <si>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</si>
  <si>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</si>
  <si>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</si>
  <si>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</si>
  <si>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</si>
  <si>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</si>
  <si>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</si>
  <si>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</si>
  <si>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</si>
  <si>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</si>
  <si>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</si>
  <si>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</si>
  <si>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</si>
  <si>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</si>
  <si>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</si>
  <si>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</si>
  <si>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</si>
  <si>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</si>
  <si>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</si>
  <si>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</si>
  <si>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</si>
  <si>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</si>
  <si>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</si>
  <si>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</si>
  <si>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</si>
  <si>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</si>
  <si>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</si>
  <si>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</si>
  <si>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</si>
  <si>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</si>
  <si>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</si>
  <si>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</si>
  <si>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</si>
  <si>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</si>
  <si>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</si>
  <si>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</si>
  <si>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</si>
  <si>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</si>
  <si>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</si>
  <si>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</si>
  <si>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</si>
  <si>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</si>
  <si>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</si>
  <si>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</si>
  <si>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</si>
  <si>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</si>
  <si>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</si>
  <si>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</si>
  <si>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</si>
  <si>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</si>
  <si>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</si>
  <si>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</si>
  <si>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</si>
  <si>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</si>
  <si>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</si>
  <si>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</si>
  <si>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</si>
  <si>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</si>
  <si>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</si>
  <si>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</si>
  <si>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</si>
  <si>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</si>
  <si>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</si>
  <si>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</si>
  <si>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</si>
  <si>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</si>
  <si>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</si>
  <si>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</si>
  <si>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</si>
  <si>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</si>
  <si>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</si>
  <si>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</si>
  <si>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</si>
  <si>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</si>
  <si>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</si>
  <si>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</si>
  <si>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</si>
  <si>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</si>
  <si>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</si>
  <si>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</si>
  <si>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</si>
  <si>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</si>
  <si>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</si>
  <si>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</si>
  <si>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</si>
  <si>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</si>
  <si>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</si>
  <si>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</si>
  <si>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</si>
  <si>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</si>
  <si>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</si>
  <si>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</si>
  <si>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</si>
  <si>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</si>
  <si>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</si>
  <si>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</si>
  <si>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</si>
  <si>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</si>
  <si>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</si>
  <si>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</si>
  <si>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</si>
  <si>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</si>
  <si>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</si>
  <si>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</si>
  <si>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</si>
  <si>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</si>
  <si>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</si>
  <si>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</si>
  <si>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</si>
  <si>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</si>
  <si>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</si>
  <si>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</si>
  <si>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</si>
  <si>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</si>
  <si>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</si>
  <si>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</si>
  <si>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</si>
  <si>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</si>
  <si>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</si>
  <si>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</si>
  <si>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</si>
  <si>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</si>
  <si>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</si>
  <si>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</si>
  <si>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</si>
  <si>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</si>
  <si>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</si>
  <si>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</si>
  <si>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</si>
  <si>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</si>
  <si>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</si>
  <si>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</si>
  <si>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</si>
  <si>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</si>
  <si>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</si>
  <si>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</si>
  <si>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</si>
  <si>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</si>
  <si>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</si>
  <si>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</si>
  <si>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</si>
  <si>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</si>
  <si>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</si>
  <si>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</si>
  <si>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</si>
  <si>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</si>
  <si>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</si>
  <si>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</si>
  <si>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</si>
  <si>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</si>
  <si>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</si>
  <si>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</si>
  <si>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</si>
  <si>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</si>
  <si>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</si>
  <si>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</si>
  <si>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</si>
  <si>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</si>
  <si>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</si>
  <si>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</si>
  <si>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</si>
  <si>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</si>
  <si>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</si>
  <si>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</si>
  <si>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</si>
  <si>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</si>
  <si>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</si>
  <si>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</si>
  <si>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</si>
  <si>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</si>
  <si>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</si>
  <si>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</si>
  <si>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</si>
  <si>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</si>
  <si>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</si>
  <si>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</si>
  <si>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</si>
  <si>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</si>
  <si>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</si>
  <si>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</si>
  <si>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</si>
  <si>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</si>
  <si>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</si>
  <si>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</si>
  <si>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</si>
  <si>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</si>
  <si>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</si>
  <si>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</si>
  <si>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</si>
  <si>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</si>
  <si>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</si>
  <si>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</si>
  <si>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</si>
  <si>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</si>
  <si>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</si>
  <si>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</si>
  <si>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</si>
  <si>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</si>
  <si>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</si>
  <si>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</si>
  <si>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</si>
  <si>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</si>
  <si>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</si>
  <si>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</si>
  <si>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</si>
  <si>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</si>
  <si>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</si>
  <si>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</si>
  <si>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</si>
  <si>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</si>
  <si>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</si>
  <si>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</si>
  <si>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</si>
  <si>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</si>
  <si>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</si>
  <si>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</si>
  <si>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</si>
  <si>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</si>
  <si>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</si>
  <si>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</si>
  <si>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</si>
  <si>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</si>
  <si>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</si>
  <si>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</si>
  <si>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</si>
  <si>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</si>
  <si>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</si>
  <si>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</si>
  <si>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</si>
  <si>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</si>
  <si>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</si>
  <si>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</si>
  <si>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</si>
  <si>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</si>
  <si>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</si>
  <si>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</si>
  <si>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</si>
  <si>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</si>
  <si>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</si>
  <si>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</si>
  <si>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</si>
  <si>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</si>
  <si>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</si>
  <si>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</si>
  <si>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</si>
  <si>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</si>
  <si>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</si>
  <si>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</si>
  <si>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</si>
  <si>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</si>
  <si>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</si>
  <si>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</si>
  <si>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</si>
  <si>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</si>
  <si>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</si>
  <si>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</si>
  <si>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</si>
  <si>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</si>
  <si>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</si>
  <si>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</si>
  <si>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</si>
  <si>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</si>
  <si>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</si>
  <si>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</si>
  <si>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</si>
  <si>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</si>
  <si>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</si>
  <si>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</si>
  <si>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</si>
  <si>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</si>
  <si>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</si>
  <si>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</si>
  <si>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</si>
  <si>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</si>
  <si>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</si>
  <si>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</si>
  <si>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</si>
  <si>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</si>
  <si>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</si>
  <si>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</si>
  <si>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</si>
  <si>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</si>
  <si>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</si>
  <si>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</si>
  <si>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</si>
  <si>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</si>
  <si>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</si>
  <si>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</si>
  <si>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</si>
  <si>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</si>
  <si>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</si>
  <si>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</si>
  <si>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</si>
  <si>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</si>
  <si>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</si>
  <si>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</si>
  <si>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</si>
  <si>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</si>
  <si>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</si>
  <si>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</si>
  <si>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</si>
  <si>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</si>
  <si>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</si>
  <si>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</si>
  <si>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</si>
  <si>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</si>
  <si>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</si>
  <si>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</si>
  <si>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</si>
  <si>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</si>
  <si>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</si>
  <si>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</si>
  <si>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</si>
  <si>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</si>
  <si>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</si>
  <si>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</si>
  <si>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</si>
  <si>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</si>
  <si>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</si>
  <si>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</si>
  <si>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</si>
  <si>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</si>
  <si>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</si>
  <si>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</si>
  <si>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</si>
  <si>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</si>
  <si>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</si>
  <si>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</si>
  <si>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</si>
  <si>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</si>
  <si>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</si>
  <si>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</si>
  <si>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</si>
  <si>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</si>
  <si>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</si>
  <si>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</si>
  <si>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</si>
  <si>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</si>
  <si>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</si>
  <si>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</si>
  <si>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</si>
  <si>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</si>
  <si>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</si>
  <si>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</si>
  <si>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</si>
  <si>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</si>
  <si>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</si>
  <si>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</si>
  <si>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</si>
  <si>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</si>
  <si>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</si>
  <si>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</si>
  <si>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</si>
  <si>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</si>
  <si>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</si>
  <si>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</si>
  <si>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</si>
  <si>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</si>
  <si>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</si>
  <si>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</si>
  <si>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</si>
  <si>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</si>
  <si>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</si>
  <si>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</si>
  <si>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</si>
  <si>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</si>
  <si>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</si>
  <si>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</si>
  <si>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</si>
  <si>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</si>
  <si>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</si>
  <si>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</si>
  <si>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</si>
  <si>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</si>
  <si>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</si>
  <si>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</si>
  <si>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</si>
  <si>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</si>
  <si>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</si>
  <si>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</si>
  <si>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</si>
  <si>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</si>
  <si>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</si>
  <si>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</si>
  <si>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</si>
  <si>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</si>
  <si>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</si>
  <si>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</si>
  <si>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</si>
  <si>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</si>
  <si>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</si>
  <si>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</si>
  <si>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</si>
  <si>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</si>
  <si>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</si>
  <si>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</si>
  <si>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</si>
  <si>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</si>
  <si>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</si>
  <si>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</si>
  <si>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</si>
  <si>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</si>
  <si>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</si>
  <si>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</si>
  <si>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</si>
  <si>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</si>
  <si>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</si>
  <si>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</si>
  <si>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</si>
  <si>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</si>
  <si>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</si>
  <si>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</si>
  <si>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</si>
  <si>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</si>
  <si>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</si>
  <si>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</si>
  <si>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</si>
  <si>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</si>
  <si>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</si>
  <si>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</si>
  <si>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</si>
  <si>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</si>
  <si>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</si>
  <si>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</si>
  <si>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</si>
  <si>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</si>
  <si>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</si>
  <si>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</si>
  <si>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</si>
  <si>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</si>
  <si>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</si>
  <si>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</si>
  <si>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</si>
  <si>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</si>
  <si>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</si>
  <si>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</si>
  <si>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</si>
  <si>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</si>
  <si>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</si>
  <si>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</si>
  <si>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</si>
  <si>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</si>
  <si>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</si>
  <si>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</si>
  <si>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</si>
  <si>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</si>
  <si>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</si>
  <si>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</si>
  <si>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</si>
  <si>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</si>
  <si>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</si>
  <si>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</si>
  <si>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</si>
  <si>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</si>
  <si>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</si>
  <si>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</si>
  <si>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</si>
  <si>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</si>
  <si>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</si>
  <si>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</si>
  <si>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</si>
  <si>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</si>
  <si>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</si>
  <si>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</si>
  <si>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</si>
  <si>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</si>
  <si>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</si>
  <si>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</si>
  <si>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</si>
  <si>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</si>
  <si>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</si>
  <si>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</si>
  <si>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</si>
  <si>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</si>
  <si>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</si>
  <si>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</si>
  <si>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</si>
  <si>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</si>
  <si>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</si>
  <si>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</si>
  <si>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</si>
  <si>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</si>
  <si>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</si>
  <si>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</si>
  <si>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</si>
  <si>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</si>
  <si>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</si>
  <si>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</si>
  <si>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</si>
  <si>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</si>
  <si>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</si>
  <si>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</si>
  <si>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</si>
  <si>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</si>
  <si>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</si>
  <si>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</si>
  <si>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</si>
  <si>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</si>
  <si>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</si>
  <si>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</si>
  <si>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</si>
  <si>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</si>
  <si>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</si>
  <si>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</si>
  <si>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</si>
  <si>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</si>
  <si>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</si>
  <si>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</si>
  <si>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</si>
  <si>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</si>
  <si>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</si>
  <si>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</si>
  <si>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</si>
  <si>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</si>
  <si>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</si>
  <si>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</si>
  <si>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</si>
  <si>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</si>
  <si>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</si>
  <si>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</si>
  <si>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</si>
  <si>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</si>
  <si>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</si>
  <si>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</si>
  <si>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</si>
  <si>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</si>
  <si>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</si>
  <si>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</si>
  <si>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</si>
  <si>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</si>
  <si>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</si>
  <si>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</si>
  <si>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</si>
  <si>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</si>
  <si>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</si>
  <si>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</si>
  <si>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</si>
  <si>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</si>
  <si>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</si>
  <si>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</si>
  <si>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</si>
  <si>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</si>
  <si>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</si>
  <si>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</si>
  <si>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</si>
  <si>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</si>
  <si>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</si>
  <si>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</si>
  <si>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</si>
  <si>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</si>
  <si>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</si>
  <si>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</si>
  <si>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</si>
  <si>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</si>
  <si>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</si>
  <si>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</si>
  <si>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</si>
  <si>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</si>
  <si>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</si>
  <si>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</si>
  <si>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</si>
  <si>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</si>
  <si>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</si>
  <si>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</si>
  <si>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</si>
  <si>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</si>
  <si>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</si>
  <si>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</si>
  <si>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</si>
  <si>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</si>
  <si>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</si>
  <si>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</si>
  <si>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</si>
  <si>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</si>
  <si>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</si>
  <si>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</si>
  <si>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</si>
  <si>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</si>
  <si>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</si>
  <si>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</si>
  <si>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</si>
  <si>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</si>
  <si>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</si>
  <si>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</si>
  <si>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</si>
  <si>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</si>
  <si>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</si>
  <si>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</si>
  <si>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</si>
  <si>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</si>
  <si>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</si>
  <si>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</si>
  <si>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</si>
  <si>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</si>
  <si>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</si>
  <si>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</si>
  <si>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</si>
  <si>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</si>
  <si>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</si>
  <si>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</si>
  <si>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</si>
  <si>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</si>
  <si>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</si>
  <si>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</si>
  <si>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</si>
  <si>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</si>
  <si>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</si>
  <si>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</si>
  <si>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</si>
  <si>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</si>
  <si>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</si>
  <si>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</si>
  <si>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</si>
  <si>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</si>
  <si>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</si>
  <si>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</si>
  <si>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</si>
  <si>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</si>
  <si>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</si>
  <si>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</si>
  <si>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</si>
  <si>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</si>
  <si>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</si>
  <si>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</si>
  <si>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</si>
  <si>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</si>
  <si>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</si>
  <si>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</si>
  <si>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</si>
  <si>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</si>
  <si>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</si>
  <si>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</si>
  <si>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</si>
  <si>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</si>
  <si>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</si>
  <si>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</si>
  <si>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</si>
  <si>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</si>
  <si>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</si>
  <si>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</si>
  <si>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</si>
  <si>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</si>
  <si>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</si>
  <si>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</si>
  <si>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</si>
  <si>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</si>
  <si>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</si>
  <si>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</si>
  <si>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</si>
  <si>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</si>
  <si>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</si>
  <si>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</si>
  <si>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</si>
  <si>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</si>
  <si>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</si>
  <si>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</si>
  <si>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</si>
  <si>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</si>
  <si>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</si>
  <si>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</si>
  <si>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</si>
  <si>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</si>
  <si>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</si>
  <si>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</si>
  <si>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</si>
  <si>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</si>
  <si>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</si>
  <si>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</si>
  <si>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</si>
  <si>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</si>
  <si>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</si>
  <si>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</si>
  <si>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</si>
  <si>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</si>
  <si>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</si>
  <si>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</si>
  <si>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</si>
  <si>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</si>
  <si>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</si>
  <si>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</si>
  <si>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</si>
  <si>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</si>
  <si>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</si>
  <si>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</si>
  <si>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</si>
  <si>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</si>
  <si>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</si>
  <si>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</si>
  <si>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</si>
  <si>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</si>
  <si>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</si>
  <si>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</si>
  <si>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</si>
  <si>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</si>
  <si>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</si>
  <si>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</si>
  <si>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</si>
  <si>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</si>
  <si>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</si>
  <si>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</si>
  <si>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</si>
  <si>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</si>
  <si>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</si>
  <si>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</si>
  <si>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</si>
  <si>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</si>
  <si>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</si>
  <si>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</si>
  <si>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</si>
  <si>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</si>
  <si>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</si>
  <si>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</si>
  <si>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</si>
  <si>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</si>
  <si>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</si>
  <si>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</si>
  <si>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</si>
  <si>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</si>
  <si>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</si>
  <si>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</si>
  <si>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</si>
  <si>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</si>
  <si>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</si>
  <si>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</si>
  <si>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</si>
  <si>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</si>
  <si>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</si>
  <si>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</si>
  <si>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</si>
  <si>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</si>
  <si>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</si>
  <si>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</si>
  <si>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</si>
  <si>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</si>
  <si>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</si>
  <si>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</si>
  <si>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</si>
  <si>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</si>
  <si>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</si>
  <si>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</si>
  <si>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</si>
  <si>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</si>
  <si>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</si>
  <si>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</si>
  <si>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</si>
  <si>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</si>
  <si>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</si>
  <si>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</si>
  <si>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</si>
  <si>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</si>
  <si>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</si>
  <si>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</si>
  <si>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</si>
  <si>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</si>
  <si>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</si>
  <si>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</si>
  <si>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</si>
  <si>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</si>
  <si>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</si>
  <si>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</si>
  <si>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</si>
  <si>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</si>
  <si>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</si>
  <si>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</si>
  <si>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</si>
  <si>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</si>
  <si>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</si>
  <si>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</si>
  <si>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</si>
  <si>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</si>
  <si>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</si>
  <si>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</si>
  <si>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</si>
  <si>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</si>
  <si>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</si>
  <si>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</si>
  <si>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</si>
  <si>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</si>
  <si>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</si>
  <si>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</si>
  <si>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</si>
  <si>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</si>
  <si>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</si>
  <si>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</si>
  <si>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</si>
  <si>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</si>
  <si>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</si>
  <si>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</si>
  <si>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</si>
  <si>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</si>
  <si>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</si>
  <si>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</si>
  <si>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</si>
  <si>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</si>
  <si>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</si>
  <si>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</si>
  <si>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</si>
  <si>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</si>
  <si>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</si>
  <si>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</si>
  <si>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</si>
  <si>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</si>
  <si>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</si>
  <si>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</si>
  <si>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</si>
  <si>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</si>
  <si>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</si>
  <si>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</si>
  <si>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</si>
  <si>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</si>
  <si>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</si>
  <si>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</si>
  <si>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</si>
  <si>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</si>
  <si>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</si>
  <si>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</si>
  <si>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</si>
  <si>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</si>
  <si>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</si>
  <si>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</si>
  <si>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</si>
  <si>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</si>
  <si>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</si>
  <si>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</si>
  <si>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</si>
  <si>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</si>
  <si>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</si>
  <si>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</si>
  <si>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</si>
  <si>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</si>
  <si>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</si>
  <si>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</si>
  <si>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</si>
  <si>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</si>
  <si>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</si>
  <si>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</si>
  <si>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</si>
  <si>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</si>
  <si>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</si>
  <si>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</si>
  <si>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</si>
  <si>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</si>
  <si>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</si>
  <si>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</si>
  <si>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</si>
  <si>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</si>
  <si>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</si>
  <si>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</si>
  <si>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</si>
  <si>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</si>
  <si>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</si>
  <si>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</si>
  <si>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</si>
  <si>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</si>
  <si>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</si>
  <si>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</si>
  <si>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</si>
  <si>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</si>
  <si>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</si>
  <si>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</si>
  <si>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</si>
  <si>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</si>
  <si>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</si>
  <si>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</si>
  <si>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</si>
  <si>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</si>
  <si>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</si>
  <si>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</si>
  <si>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</si>
  <si>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</si>
  <si>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</si>
  <si>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</si>
  <si>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</si>
  <si>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</si>
  <si>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</si>
  <si>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</si>
  <si>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</si>
  <si>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</si>
  <si>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</si>
  <si>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</si>
  <si>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</si>
  <si>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</si>
  <si>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</si>
  <si>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</si>
  <si>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</si>
  <si>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</si>
  <si>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</si>
  <si>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</si>
  <si>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</si>
  <si>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</si>
  <si>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</si>
  <si>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</si>
  <si>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</si>
  <si>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</si>
  <si>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</si>
  <si>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</si>
  <si>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</si>
  <si>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</si>
  <si>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</si>
  <si>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</si>
  <si>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</si>
  <si>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</si>
  <si>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</si>
  <si>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</si>
  <si>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</si>
  <si>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</si>
  <si>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</si>
  <si>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</si>
  <si>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</si>
  <si>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</si>
  <si>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</si>
  <si>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</si>
  <si>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</si>
  <si>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</si>
  <si>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</si>
  <si>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</si>
  <si>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</si>
  <si>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</si>
  <si>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</si>
  <si>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</si>
  <si>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</si>
  <si>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</si>
  <si>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</si>
  <si>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</si>
  <si>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</si>
  <si>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</si>
  <si>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</si>
  <si>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</si>
  <si>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</si>
  <si>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</si>
  <si>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</si>
  <si>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</si>
  <si>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</si>
  <si>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</si>
  <si>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</si>
  <si>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</si>
  <si>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</si>
  <si>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</si>
  <si>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</si>
  <si>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</si>
  <si>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</si>
  <si>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</si>
  <si>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</si>
  <si>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</si>
  <si>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</si>
  <si>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</si>
  <si>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</si>
  <si>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</si>
  <si>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</si>
  <si>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</si>
  <si>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</si>
  <si>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</si>
  <si>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</si>
  <si>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</si>
  <si>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</si>
  <si>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</si>
  <si>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</si>
  <si>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</si>
  <si>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</si>
  <si>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</si>
  <si>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</si>
  <si>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</si>
  <si>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</si>
  <si>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</si>
  <si>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</si>
  <si>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</si>
  <si>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</si>
  <si>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</si>
  <si>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</si>
  <si>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</si>
  <si>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</si>
  <si>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</si>
  <si>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</si>
  <si>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</si>
  <si>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</si>
  <si>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</si>
  <si>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</si>
  <si>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</si>
  <si>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</si>
  <si>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</si>
  <si>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</si>
  <si>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</si>
  <si>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</si>
  <si>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</si>
  <si>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</si>
  <si>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</si>
  <si>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</si>
  <si>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</si>
  <si>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</si>
  <si>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</si>
  <si>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</si>
  <si>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</si>
  <si>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</si>
  <si>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</si>
  <si>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</si>
  <si>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</si>
  <si>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</si>
  <si>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</si>
  <si>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</si>
  <si>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</si>
  <si>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</si>
  <si>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</si>
  <si>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</si>
  <si>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</si>
  <si>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</si>
  <si>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</si>
  <si>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</si>
  <si>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</si>
  <si>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</si>
  <si>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</si>
  <si>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</si>
  <si>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</si>
  <si>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</si>
  <si>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</si>
  <si>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</si>
  <si>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</si>
  <si>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</si>
  <si>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</si>
  <si>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</si>
  <si>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</si>
  <si>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</si>
  <si>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</si>
  <si>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</si>
  <si>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</si>
  <si>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</si>
  <si>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</si>
  <si>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</si>
  <si>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</si>
  <si>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</si>
  <si>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</si>
  <si>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</si>
  <si>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</si>
  <si>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</si>
  <si>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</si>
  <si>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</si>
  <si>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</si>
  <si>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</si>
  <si>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</si>
  <si>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</si>
  <si>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</si>
  <si>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</si>
  <si>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</si>
  <si>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</si>
  <si>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</si>
  <si>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</si>
  <si>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</si>
  <si>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</si>
  <si>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</si>
  <si>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</si>
  <si>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</si>
  <si>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</si>
  <si>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</si>
  <si>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</si>
  <si>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</si>
  <si>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</si>
  <si>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</si>
  <si>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</si>
  <si>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</si>
  <si>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</si>
  <si>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</si>
  <si>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</si>
  <si>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</si>
  <si>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</si>
  <si>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</si>
  <si>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</si>
  <si>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</si>
  <si>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</si>
  <si>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</si>
  <si>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</si>
  <si>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</si>
  <si>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</si>
  <si>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</si>
  <si>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</si>
  <si>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</si>
  <si>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</si>
  <si>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</si>
  <si>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</si>
  <si>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</si>
  <si>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</si>
  <si>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</si>
  <si>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</si>
  <si>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</si>
  <si>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</si>
  <si>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</si>
  <si>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</si>
  <si>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</si>
  <si>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</si>
  <si>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</si>
  <si>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</si>
  <si>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</si>
  <si>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</si>
  <si>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</si>
  <si>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</si>
  <si>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</si>
  <si>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</si>
  <si>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</si>
  <si>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</si>
  <si>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</si>
  <si>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</si>
  <si>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</si>
  <si>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</si>
  <si>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</si>
  <si>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</si>
  <si>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</si>
  <si>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</si>
  <si>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</si>
  <si>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</si>
  <si>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</si>
  <si>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</si>
  <si>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</si>
  <si>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</si>
  <si>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</si>
  <si>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</si>
  <si>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</si>
  <si>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</si>
  <si>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</si>
  <si>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</si>
  <si>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</si>
  <si>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</si>
  <si>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</si>
  <si>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</si>
  <si>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</si>
  <si>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</si>
  <si>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</si>
  <si>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</si>
  <si>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</si>
  <si>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</si>
  <si>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</si>
  <si>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</si>
  <si>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</si>
  <si>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</si>
  <si>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</si>
  <si>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</si>
  <si>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</si>
  <si>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</si>
  <si>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</si>
  <si>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</si>
  <si>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</si>
  <si>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</si>
  <si>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</si>
  <si>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</si>
  <si>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</si>
  <si>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</si>
  <si>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</si>
  <si>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</si>
  <si>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</si>
  <si>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</si>
  <si>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</si>
  <si>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</si>
  <si>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</si>
  <si>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</si>
  <si>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</si>
  <si>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</si>
  <si>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</si>
  <si>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</si>
  <si>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</si>
  <si>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</si>
  <si>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</si>
  <si>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</si>
  <si>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</si>
  <si>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</si>
  <si>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</si>
  <si>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</si>
  <si>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</si>
  <si>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</si>
  <si>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</si>
  <si>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</si>
  <si>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</si>
  <si>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</si>
  <si>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</si>
  <si>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</si>
  <si>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</si>
  <si>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</si>
  <si>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</si>
  <si>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</si>
  <si>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</si>
  <si>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</si>
  <si>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</si>
  <si>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</si>
  <si>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</si>
  <si>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</si>
  <si>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</si>
  <si>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</si>
  <si>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</si>
  <si>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</si>
  <si>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</si>
  <si>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</si>
  <si>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</si>
  <si>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</si>
  <si>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</si>
  <si>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</si>
  <si>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</si>
  <si>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</si>
  <si>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</si>
  <si>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</si>
  <si>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</si>
  <si>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</si>
  <si>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</si>
  <si>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</si>
  <si>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</si>
  <si>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</si>
  <si>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</si>
  <si>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</si>
  <si>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</si>
  <si>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</si>
  <si>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</si>
  <si>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</si>
  <si>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</si>
  <si>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</si>
  <si>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</si>
  <si>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</si>
  <si>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</si>
  <si>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</si>
  <si>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</si>
  <si>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</si>
  <si>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</si>
  <si>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</si>
  <si>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</si>
  <si>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</si>
  <si>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</si>
  <si>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</si>
  <si>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</si>
  <si>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</si>
  <si>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</si>
  <si>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</si>
  <si>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</si>
  <si>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</si>
  <si>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</si>
  <si>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</si>
  <si>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</si>
  <si>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</si>
  <si>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</si>
  <si>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</si>
  <si>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</si>
  <si>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</si>
  <si>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</si>
  <si>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</si>
  <si>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</si>
  <si>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</si>
  <si>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</si>
  <si>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</si>
  <si>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</si>
  <si>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</si>
  <si>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</si>
  <si>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</si>
  <si>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</si>
  <si>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</si>
  <si>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</si>
  <si>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</si>
  <si>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</si>
  <si>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</si>
  <si>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</si>
  <si>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</si>
  <si>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</si>
  <si>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</si>
  <si>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</si>
  <si>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</si>
  <si>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</si>
  <si>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</si>
  <si>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</si>
  <si>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</si>
  <si>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</si>
  <si>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</si>
  <si>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</si>
  <si>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</si>
  <si>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</si>
  <si>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</si>
  <si>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</si>
  <si>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</si>
  <si>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</si>
  <si>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</si>
  <si>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</si>
  <si>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</si>
  <si>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</si>
  <si>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</si>
  <si>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</si>
  <si>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</si>
  <si>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</si>
  <si>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</si>
  <si>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</si>
  <si>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</si>
  <si>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</si>
  <si>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</si>
  <si>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</si>
  <si>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</si>
  <si>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</si>
  <si>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</si>
  <si>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</si>
  <si>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</si>
  <si>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</si>
  <si>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</si>
  <si>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</si>
  <si>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</si>
  <si>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</si>
  <si>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</si>
  <si>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</si>
  <si>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</si>
  <si>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</si>
  <si>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</si>
  <si>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</si>
  <si>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</si>
  <si>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</si>
  <si>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</si>
  <si>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</si>
  <si>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</si>
  <si>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</si>
  <si>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</si>
  <si>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</si>
  <si>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</si>
  <si>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</si>
  <si>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</si>
  <si>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</si>
  <si>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</si>
  <si>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</si>
  <si>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</si>
  <si>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</si>
  <si>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</si>
  <si>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</si>
  <si>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</si>
  <si>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</si>
  <si>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</si>
  <si>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</si>
  <si>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</si>
  <si>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</si>
  <si>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</si>
  <si>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</si>
  <si>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</si>
  <si>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</si>
  <si>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</si>
  <si>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</si>
  <si>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</si>
  <si>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</si>
  <si>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</si>
  <si>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</si>
  <si>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</si>
  <si>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</si>
  <si>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</si>
  <si>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</si>
  <si>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</si>
  <si>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</si>
  <si>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</si>
  <si>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</si>
  <si>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</si>
  <si>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</si>
  <si>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</si>
  <si>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</si>
  <si>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</si>
  <si>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</si>
  <si>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</si>
  <si>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</si>
  <si>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</si>
  <si>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</si>
  <si>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</si>
  <si>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</si>
  <si>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</si>
  <si>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</si>
  <si>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</si>
  <si>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</si>
  <si>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</si>
  <si>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</si>
  <si>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</si>
  <si>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</si>
  <si>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</si>
  <si>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</si>
  <si>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</si>
  <si>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</si>
  <si>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</si>
  <si>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</si>
  <si>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</si>
  <si>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</si>
  <si>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</si>
  <si>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</si>
  <si>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</si>
  <si>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</si>
  <si>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</si>
  <si>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</si>
  <si>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</si>
  <si>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</si>
  <si>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</si>
  <si>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</si>
  <si>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</si>
  <si>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</si>
  <si>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</si>
  <si>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</si>
  <si>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</si>
  <si>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</si>
  <si>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</si>
  <si>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</si>
  <si>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</si>
  <si>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</si>
  <si>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</si>
  <si>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</si>
  <si>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</si>
  <si>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</si>
  <si>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</si>
  <si>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</si>
  <si>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</si>
  <si>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</si>
  <si>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</si>
  <si>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</si>
  <si>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</si>
  <si>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</si>
  <si>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</si>
  <si>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</si>
  <si>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</si>
  <si>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</si>
  <si>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</si>
  <si>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</si>
  <si>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</si>
  <si>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</si>
  <si>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</si>
  <si>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</si>
  <si>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</si>
  <si>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</si>
  <si>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</si>
  <si>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</si>
  <si>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</si>
  <si>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</si>
  <si>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</si>
  <si>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</si>
  <si>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</si>
  <si>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</si>
  <si>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</si>
  <si>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</si>
  <si>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</si>
  <si>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</si>
  <si>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</si>
  <si>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</si>
  <si>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</si>
  <si>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</si>
  <si>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</si>
  <si>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</si>
  <si>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</si>
  <si>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</si>
  <si>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</si>
  <si>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</si>
  <si>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</si>
  <si>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</si>
  <si>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</si>
  <si>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</si>
  <si>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</si>
  <si>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</si>
  <si>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</si>
  <si>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</si>
  <si>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</si>
  <si>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</si>
  <si>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</si>
  <si>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</si>
  <si>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</si>
  <si>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</si>
  <si>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</si>
  <si>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</si>
  <si>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</si>
  <si>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</si>
  <si>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</si>
  <si>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</si>
  <si>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</si>
  <si>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</si>
  <si>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</si>
  <si>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</si>
  <si>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</si>
  <si>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</si>
  <si>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</si>
  <si>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</si>
  <si>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</si>
  <si>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</si>
  <si>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</si>
  <si>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</si>
  <si>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</si>
  <si>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</si>
  <si>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</si>
  <si>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</si>
  <si>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</si>
  <si>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</si>
  <si>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</si>
  <si>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</si>
  <si>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</si>
  <si>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</si>
  <si>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</si>
  <si>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</si>
  <si>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</si>
  <si>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</si>
  <si>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</si>
  <si>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</si>
  <si>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</si>
  <si>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</si>
  <si>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</si>
  <si>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</si>
  <si>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</si>
  <si>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</si>
  <si>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</si>
  <si>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</si>
  <si>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</si>
  <si>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</si>
  <si>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</si>
  <si>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</si>
  <si>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</si>
  <si>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</si>
  <si>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</si>
  <si>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</si>
  <si>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</si>
  <si>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</si>
  <si>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</si>
  <si>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</si>
  <si>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</si>
  <si>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</si>
  <si>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</si>
  <si>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</si>
  <si>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</si>
  <si>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</si>
  <si>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</si>
  <si>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</si>
  <si>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</si>
  <si>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</si>
  <si>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</si>
  <si>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</si>
  <si>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</si>
  <si>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</si>
  <si>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</si>
  <si>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</si>
  <si>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</si>
  <si>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</si>
  <si>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</si>
  <si>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</si>
  <si>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</si>
  <si>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</si>
  <si>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</si>
  <si>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</si>
  <si>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</si>
  <si>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</si>
  <si>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</si>
  <si>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</si>
  <si>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</si>
  <si>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</si>
  <si>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</si>
  <si>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</si>
  <si>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</si>
  <si>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</si>
  <si>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</si>
  <si>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</si>
  <si>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</si>
  <si>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</si>
  <si>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</si>
  <si>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</si>
  <si>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</si>
  <si>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</si>
  <si>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</si>
  <si>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</si>
  <si>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</si>
  <si>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</si>
  <si>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</si>
  <si>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</si>
  <si>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</si>
  <si>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</si>
  <si>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</si>
  <si>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</si>
  <si>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</si>
  <si>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</si>
  <si>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</si>
  <si>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</si>
  <si>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</si>
  <si>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</si>
  <si>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</si>
  <si>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</si>
  <si>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</si>
  <si>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</si>
  <si>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</si>
  <si>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</si>
  <si>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</si>
  <si>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</si>
  <si>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</si>
  <si>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</si>
  <si>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</si>
  <si>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</si>
  <si>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</si>
  <si>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</si>
  <si>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</si>
  <si>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</si>
  <si>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</si>
  <si>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</si>
  <si>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</si>
  <si>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</si>
  <si>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</si>
  <si>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</si>
  <si>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</si>
  <si>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</si>
  <si>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</si>
  <si>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</si>
  <si>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</si>
  <si>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</si>
  <si>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</si>
  <si>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</si>
  <si>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</si>
  <si>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</si>
  <si>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</si>
  <si>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</si>
  <si>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</si>
  <si>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</si>
  <si>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</si>
  <si>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</si>
  <si>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</si>
  <si>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</si>
  <si>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</si>
  <si>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</si>
  <si>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</si>
  <si>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</si>
  <si>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</si>
  <si>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</si>
  <si>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</si>
  <si>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</si>
  <si>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</si>
  <si>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</si>
  <si>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</si>
  <si>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</si>
  <si>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</si>
  <si>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</si>
  <si>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</si>
  <si>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</si>
  <si>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</si>
  <si>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</si>
  <si>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</si>
  <si>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</si>
  <si>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</si>
  <si>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</si>
  <si>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</si>
  <si>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</si>
  <si>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</si>
  <si>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</si>
  <si>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</si>
  <si>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</si>
  <si>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</si>
  <si>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</si>
  <si>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</si>
  <si>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</si>
  <si>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</si>
  <si>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</si>
  <si>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</si>
  <si>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</si>
  <si>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</si>
  <si>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</si>
  <si>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</si>
  <si>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</si>
  <si>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</si>
  <si>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</si>
  <si>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</si>
  <si>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</si>
  <si>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</si>
  <si>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</si>
  <si>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</si>
  <si>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</si>
  <si>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</si>
  <si>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</si>
  <si>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</si>
  <si>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</si>
  <si>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</si>
  <si>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</si>
  <si>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</si>
  <si>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</si>
  <si>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</si>
  <si>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</si>
  <si>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</si>
  <si>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</si>
  <si>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</si>
  <si>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</si>
  <si>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</si>
  <si>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</si>
  <si>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</si>
  <si>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</si>
  <si>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</si>
  <si>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</si>
  <si>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</si>
  <si>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</si>
  <si>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</si>
  <si>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</si>
  <si>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</si>
  <si>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</si>
  <si>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</si>
  <si>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</si>
  <si>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</si>
  <si>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</si>
  <si>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</si>
  <si>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</si>
  <si>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</si>
  <si>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</si>
  <si>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</si>
  <si>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</si>
  <si>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</si>
  <si>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</si>
  <si>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</si>
  <si>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</si>
  <si>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</si>
  <si>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</si>
  <si>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</si>
  <si>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</si>
  <si>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</si>
  <si>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</si>
  <si>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</si>
  <si>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</si>
  <si>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</si>
  <si>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</si>
  <si>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</si>
  <si>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</si>
  <si>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</si>
  <si>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</si>
  <si>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</si>
  <si>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</si>
  <si>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</si>
  <si>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</si>
  <si>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</si>
  <si>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</si>
  <si>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</si>
  <si>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</si>
  <si>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</si>
  <si>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</si>
  <si>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</si>
  <si>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</si>
  <si>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</si>
  <si>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</si>
  <si>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</si>
  <si>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</si>
  <si>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</si>
  <si>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</si>
  <si>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</si>
  <si>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</si>
  <si>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</si>
  <si>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</si>
  <si>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</si>
  <si>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</si>
  <si>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</si>
  <si>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</si>
  <si>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</si>
  <si>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</si>
  <si>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</si>
  <si>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</si>
  <si>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</si>
  <si>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</si>
  <si>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</si>
  <si>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</si>
  <si>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</si>
  <si>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</si>
  <si>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</si>
  <si>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</si>
  <si>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</si>
  <si>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</si>
  <si>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</si>
  <si>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</si>
  <si>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</si>
  <si>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</si>
  <si>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</si>
  <si>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</si>
  <si>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</si>
  <si>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</si>
  <si>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</si>
  <si>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</si>
  <si>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</si>
  <si>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</si>
  <si>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</si>
  <si>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</si>
  <si>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</si>
  <si>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</si>
  <si>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</si>
  <si>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</si>
  <si>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</si>
  <si>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</si>
  <si>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</si>
  <si>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</si>
  <si>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</si>
  <si>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</si>
  <si>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</si>
  <si>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</si>
  <si>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</si>
  <si>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</si>
  <si>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</si>
  <si>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</si>
  <si>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</si>
  <si>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</si>
  <si>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</si>
  <si>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</si>
  <si>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</si>
  <si>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</si>
  <si>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</si>
  <si>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</si>
  <si>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</si>
  <si>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</si>
  <si>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</si>
  <si>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</si>
  <si>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</si>
  <si>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</si>
  <si>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</si>
  <si>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</si>
  <si>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</si>
  <si>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</si>
  <si>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</si>
  <si>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</si>
  <si>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</si>
  <si>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</si>
  <si>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</si>
  <si>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</si>
  <si>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</si>
  <si>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</si>
  <si>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</si>
  <si>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</si>
  <si>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</si>
  <si>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</si>
  <si>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</si>
  <si>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</si>
  <si>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</si>
  <si>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</si>
  <si>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</si>
  <si>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</si>
  <si>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</si>
  <si>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</si>
  <si>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</si>
  <si>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</si>
  <si>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</si>
  <si>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</si>
  <si>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</si>
  <si>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</si>
  <si>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</si>
  <si>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</si>
  <si>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</si>
  <si>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</si>
  <si>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</si>
  <si>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</si>
  <si>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</si>
  <si>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</si>
  <si>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</si>
  <si>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</si>
  <si>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</si>
  <si>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</si>
  <si>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</si>
  <si>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</si>
  <si>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</si>
  <si>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</si>
  <si>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</si>
  <si>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</si>
  <si>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</si>
  <si>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</si>
  <si>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</si>
  <si>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</si>
  <si>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</si>
  <si>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</si>
  <si>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</si>
  <si>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</si>
  <si>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</si>
  <si>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</si>
  <si>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</si>
  <si>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</si>
  <si>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</si>
  <si>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</si>
  <si>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</si>
  <si>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</si>
  <si>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</si>
  <si>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</si>
  <si>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</si>
  <si>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</si>
  <si>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</si>
  <si>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</si>
  <si>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</si>
  <si>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</si>
  <si>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</si>
  <si>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</si>
  <si>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</si>
  <si>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</si>
  <si>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</si>
  <si>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</si>
  <si>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</si>
  <si>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</si>
  <si>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</si>
  <si>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</si>
  <si>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</si>
  <si>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</si>
  <si>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</si>
  <si>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</si>
  <si>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</si>
  <si>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</si>
  <si>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</si>
  <si>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</si>
  <si>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</si>
  <si>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</si>
  <si>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</si>
  <si>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</si>
  <si>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</si>
  <si>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</si>
  <si>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</si>
  <si>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</si>
  <si>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</si>
  <si>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</si>
  <si>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</si>
  <si>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</si>
  <si>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</si>
  <si>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</si>
  <si>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</si>
  <si>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</si>
  <si>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</si>
  <si>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</si>
  <si>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</si>
  <si>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</si>
  <si>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</si>
  <si>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</si>
  <si>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</si>
  <si>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</si>
  <si>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</si>
  <si>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</si>
  <si>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</si>
  <si>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</si>
  <si>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</si>
  <si>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</si>
  <si>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</si>
  <si>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</si>
  <si>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</si>
  <si>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</si>
  <si>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</si>
  <si>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</si>
  <si>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</si>
  <si>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</si>
  <si>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</si>
  <si>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</si>
  <si>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</si>
  <si>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</si>
  <si>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</si>
  <si>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</si>
  <si>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</si>
  <si>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</si>
  <si>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</si>
  <si>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</si>
  <si>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</si>
  <si>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</si>
  <si>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</si>
  <si>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</si>
  <si>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</si>
  <si>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</si>
  <si>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</si>
  <si>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</si>
  <si>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</si>
  <si>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</si>
  <si>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</si>
  <si>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</si>
  <si>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</si>
  <si>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</si>
  <si>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</si>
  <si>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</si>
  <si>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</si>
  <si>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</si>
  <si>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</si>
  <si>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</si>
  <si>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</si>
  <si>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</si>
  <si>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</si>
  <si>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</si>
  <si>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</si>
  <si>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</si>
  <si>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</si>
  <si>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</si>
  <si>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</si>
  <si>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</si>
  <si>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</si>
  <si>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</si>
  <si>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</si>
  <si>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</si>
  <si>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</si>
  <si>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</si>
  <si>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</si>
  <si>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</si>
  <si>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</si>
  <si>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</si>
  <si>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</si>
  <si>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</si>
  <si>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</si>
  <si>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</si>
  <si>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</si>
  <si>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</si>
  <si>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</si>
  <si>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</si>
  <si>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</si>
  <si>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</si>
  <si>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</si>
  <si>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</si>
  <si>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</si>
  <si>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</si>
  <si>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</si>
  <si>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</si>
  <si>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</si>
  <si>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</si>
  <si>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</si>
  <si>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</si>
  <si>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</si>
  <si>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</si>
  <si>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</si>
  <si>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</si>
  <si>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</si>
  <si>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</si>
  <si>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</si>
  <si>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</si>
  <si>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</si>
  <si>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</si>
  <si>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</si>
  <si>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</si>
  <si>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</si>
  <si>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</si>
  <si>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</si>
  <si>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</si>
  <si>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</si>
  <si>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</si>
  <si>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</si>
  <si>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</si>
  <si>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</si>
  <si>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</si>
  <si>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</si>
  <si>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</si>
  <si>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</si>
  <si>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</si>
  <si>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</si>
  <si>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</si>
  <si>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</si>
  <si>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</si>
  <si>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</si>
  <si>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</si>
  <si>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</si>
  <si>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</si>
  <si>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</si>
  <si>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</si>
  <si>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</si>
  <si>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</si>
  <si>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</si>
  <si>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</si>
  <si>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</si>
  <si>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</si>
  <si>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</si>
  <si>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</si>
  <si>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</si>
  <si>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</si>
  <si>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</si>
  <si>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</si>
  <si>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</si>
  <si>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</si>
  <si>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</si>
  <si>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</si>
  <si>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</si>
  <si>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</si>
  <si>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</si>
  <si>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</si>
  <si>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</si>
  <si>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</si>
  <si>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</si>
  <si>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</si>
  <si>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</si>
  <si>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</si>
  <si>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</si>
  <si>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</si>
  <si>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</si>
  <si>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</si>
  <si>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</si>
  <si>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</si>
  <si>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</si>
  <si>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</si>
  <si>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</si>
  <si>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</si>
  <si>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</si>
  <si>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</si>
  <si>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</si>
  <si>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</si>
  <si>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</si>
  <si>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</si>
  <si>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</si>
  <si>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</si>
  <si>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</si>
  <si>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</si>
  <si>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</si>
  <si>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</si>
  <si>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</si>
  <si>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</si>
  <si>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</si>
  <si>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</si>
  <si>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</si>
  <si>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</si>
  <si>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</si>
  <si>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</si>
  <si>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</si>
  <si>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</si>
  <si>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</si>
  <si>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</si>
  <si>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</si>
  <si>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</si>
  <si>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</si>
  <si>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</si>
  <si>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</si>
  <si>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</si>
  <si>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</si>
  <si>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</si>
  <si>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</si>
  <si>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</si>
  <si>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</si>
  <si>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</si>
  <si>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</si>
  <si>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</si>
  <si>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</si>
  <si>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</si>
  <si>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</si>
  <si>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</si>
  <si>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</si>
  <si>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</si>
  <si>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</si>
  <si>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</si>
  <si>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</si>
  <si>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</si>
  <si>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</si>
  <si>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</si>
  <si>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</si>
  <si>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</si>
  <si>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</si>
  <si>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</si>
  <si>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</si>
  <si>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</si>
  <si>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</si>
  <si>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</si>
  <si>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</si>
  <si>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</si>
  <si>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</si>
  <si>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</si>
  <si>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</si>
  <si>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</si>
  <si>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</si>
  <si>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</si>
  <si>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</si>
  <si>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</si>
  <si>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</si>
  <si>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</si>
  <si>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</si>
  <si>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</si>
  <si>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</si>
  <si>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</si>
  <si>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</si>
  <si>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</si>
  <si>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</si>
  <si>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</si>
  <si>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</si>
  <si>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</si>
  <si>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</si>
  <si>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</si>
  <si>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</si>
  <si>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</si>
  <si>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</si>
  <si>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</si>
  <si>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</si>
  <si>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</si>
  <si>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</si>
  <si>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</si>
  <si>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</si>
  <si>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</si>
  <si>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</si>
  <si>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</si>
  <si>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</si>
  <si>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</si>
  <si>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</si>
  <si>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</si>
  <si>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</si>
  <si>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</si>
  <si>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</si>
  <si>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</si>
  <si>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</si>
  <si>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</si>
  <si>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</si>
  <si>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</si>
  <si>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</si>
  <si>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</si>
  <si>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</si>
  <si>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</si>
  <si>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</si>
  <si>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</si>
  <si>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</si>
  <si>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</si>
  <si>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</si>
  <si>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</si>
  <si>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</si>
  <si>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</si>
  <si>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</si>
  <si>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</si>
  <si>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</si>
  <si>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</si>
  <si>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</si>
  <si>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</si>
  <si>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</si>
  <si>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</si>
  <si>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</si>
  <si>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</si>
  <si>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</si>
  <si>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</si>
  <si>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</si>
  <si>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</si>
  <si>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</si>
  <si>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</si>
  <si>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</si>
  <si>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</si>
  <si>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</si>
  <si>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</si>
  <si>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</si>
  <si>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</si>
  <si>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</si>
  <si>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</si>
  <si>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</si>
  <si>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</si>
  <si>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</si>
  <si>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</si>
  <si>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</si>
  <si>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</si>
  <si>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</si>
  <si>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</si>
  <si>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</si>
  <si>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</si>
  <si>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</si>
  <si>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</si>
  <si>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</si>
  <si>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</si>
  <si>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</si>
  <si>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</si>
  <si>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</si>
  <si>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</si>
  <si>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</si>
  <si>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</si>
  <si>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</si>
  <si>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</si>
  <si>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</si>
  <si>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</si>
  <si>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</si>
  <si>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</si>
  <si>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</si>
  <si>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</si>
  <si>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</si>
  <si>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</si>
  <si>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</si>
  <si>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</si>
  <si>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</si>
  <si>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</si>
  <si>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</si>
  <si>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</si>
  <si>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</si>
  <si>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</si>
  <si>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</si>
  <si>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</si>
  <si>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</si>
  <si>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</si>
  <si>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</si>
  <si>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</si>
  <si>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</si>
  <si>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</si>
  <si>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</si>
  <si>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</si>
  <si>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</si>
  <si>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</si>
  <si>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</si>
  <si>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</si>
  <si>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</si>
  <si>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</si>
  <si>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</si>
  <si>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</si>
  <si>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</si>
  <si>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</si>
  <si>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</si>
  <si>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</si>
  <si>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</si>
  <si>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</si>
  <si>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</si>
  <si>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</si>
  <si>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</si>
  <si>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</si>
  <si>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</si>
  <si>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</si>
  <si>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</si>
  <si>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</si>
  <si>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</si>
  <si>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</si>
  <si>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</si>
  <si>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</si>
  <si>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</si>
  <si>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</si>
  <si>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</si>
  <si>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</si>
  <si>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</si>
  <si>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</si>
  <si>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</si>
  <si>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</si>
  <si>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</si>
  <si>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</si>
  <si>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</si>
  <si>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</si>
  <si>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</si>
  <si>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</si>
  <si>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</si>
  <si>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</si>
  <si>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</si>
  <si>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</si>
  <si>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</si>
  <si>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</si>
  <si>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</si>
  <si>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</si>
  <si>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</si>
  <si>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</si>
  <si>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</si>
  <si>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</si>
  <si>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</si>
  <si>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</si>
  <si>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</si>
  <si>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</si>
  <si>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</si>
  <si>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</si>
  <si>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</si>
  <si>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</si>
  <si>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</si>
  <si>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</si>
  <si>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</si>
  <si>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</si>
  <si>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</si>
  <si>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</si>
  <si>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</si>
  <si>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</si>
  <si>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</si>
  <si>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</si>
  <si>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</si>
  <si>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</si>
  <si>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</si>
  <si>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</si>
  <si>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</si>
  <si>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</si>
  <si>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</si>
  <si>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</si>
  <si>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</si>
  <si>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</si>
  <si>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</si>
  <si>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</si>
  <si>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</si>
  <si>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</si>
  <si>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</si>
  <si>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</si>
  <si>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</si>
  <si>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</si>
  <si>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</si>
  <si>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</si>
  <si>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</si>
  <si>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</si>
  <si>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</si>
  <si>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</si>
  <si>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</si>
  <si>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</si>
  <si>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</si>
  <si>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</si>
  <si>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</si>
  <si>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</si>
  <si>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</si>
  <si>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</si>
  <si>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</si>
  <si>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</si>
  <si>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</si>
  <si>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</si>
  <si>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</si>
  <si>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</si>
  <si>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</si>
  <si>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</si>
  <si>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</si>
  <si>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</si>
  <si>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</si>
  <si>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</si>
  <si>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</si>
  <si>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</si>
  <si>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</si>
  <si>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</si>
  <si>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</si>
  <si>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</si>
  <si>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</si>
  <si>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</si>
  <si>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</si>
  <si>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</si>
  <si>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</si>
  <si>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</si>
  <si>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</si>
  <si>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</si>
  <si>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</si>
  <si>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</si>
  <si>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</si>
  <si>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</si>
  <si>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</si>
  <si>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</si>
  <si>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</si>
  <si>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</si>
  <si>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</si>
  <si>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</si>
  <si>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</si>
  <si>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</si>
  <si>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</si>
  <si>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</si>
  <si>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</si>
  <si>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</si>
  <si>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</si>
  <si>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</si>
  <si>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</si>
  <si>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</si>
  <si>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</si>
  <si>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</si>
  <si>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</si>
  <si>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</si>
  <si>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</si>
  <si>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</si>
  <si>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</si>
  <si>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</si>
  <si>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</si>
  <si>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</si>
  <si>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</si>
  <si>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</si>
  <si>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</si>
  <si>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</si>
  <si>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</si>
  <si>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</si>
  <si>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</si>
  <si>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</si>
  <si>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</si>
  <si>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</si>
  <si>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</si>
  <si>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</si>
  <si>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</si>
  <si>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</si>
  <si>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</si>
  <si>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</si>
  <si>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</si>
  <si>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</si>
  <si>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</si>
  <si>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</si>
  <si>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</si>
  <si>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</si>
  <si>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</si>
  <si>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</si>
  <si>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</si>
  <si>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</si>
  <si>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</si>
  <si>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</si>
  <si>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</si>
  <si>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</si>
  <si>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</si>
  <si>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</si>
  <si>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</si>
  <si>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</si>
  <si>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</si>
  <si>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</si>
  <si>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</si>
  <si>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</si>
  <si>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</si>
  <si>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</si>
  <si>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</si>
  <si>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</si>
  <si>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</si>
  <si>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</si>
  <si>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</si>
  <si>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</si>
  <si>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</si>
  <si>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</si>
  <si>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</si>
  <si>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</si>
  <si>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</si>
  <si>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</si>
  <si>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</si>
  <si>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</si>
  <si>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</si>
  <si>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</si>
  <si>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</si>
  <si>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</si>
  <si>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</si>
  <si>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</si>
  <si>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</si>
  <si>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</si>
  <si>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</si>
  <si>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</si>
  <si>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</si>
  <si>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</si>
  <si>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</si>
  <si>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</si>
  <si>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</si>
  <si>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</si>
  <si>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</si>
  <si>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</si>
  <si>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</si>
  <si>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</si>
  <si>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</si>
  <si>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</si>
  <si>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</si>
  <si>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</si>
  <si>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</si>
  <si>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</si>
  <si>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</si>
  <si>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</si>
  <si>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</si>
  <si>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</si>
  <si>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</si>
  <si>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</si>
  <si>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</si>
  <si>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</si>
  <si>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</si>
  <si>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</si>
  <si>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</si>
  <si>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</si>
  <si>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</si>
  <si>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</si>
  <si>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</si>
  <si>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</si>
  <si>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</si>
  <si>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</si>
  <si>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</si>
  <si>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</si>
  <si>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</si>
  <si>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</si>
  <si>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</si>
  <si>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</si>
  <si>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</si>
  <si>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</si>
  <si>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</si>
  <si>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</si>
  <si>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</si>
  <si>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</si>
  <si>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</si>
  <si>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</si>
  <si>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</si>
  <si>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</si>
  <si>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</si>
  <si>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</si>
  <si>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</si>
  <si>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</si>
  <si>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</si>
  <si>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</si>
  <si>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</si>
  <si>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</si>
  <si>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</si>
  <si>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</si>
  <si>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</si>
  <si>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</si>
  <si>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</si>
  <si>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</si>
  <si>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</si>
  <si>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</si>
  <si>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</si>
  <si>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</si>
  <si>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</si>
  <si>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</si>
  <si>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</si>
  <si>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</si>
  <si>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</si>
  <si>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</si>
  <si>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</si>
  <si>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</si>
  <si>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</si>
  <si>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</si>
  <si>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</si>
  <si>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</si>
  <si>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</si>
  <si>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</si>
  <si>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</si>
  <si>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</si>
  <si>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</si>
  <si>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</si>
  <si>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</si>
  <si>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</si>
  <si>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</si>
  <si>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</si>
  <si>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</si>
  <si>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</si>
  <si>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</si>
  <si>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</si>
  <si>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</si>
  <si>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</si>
  <si>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</si>
  <si>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</si>
  <si>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</si>
  <si>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</si>
  <si>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</si>
  <si>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</si>
  <si>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</si>
  <si>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</si>
  <si>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</si>
  <si>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</si>
  <si>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</si>
  <si>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</si>
  <si>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</si>
  <si>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</si>
  <si>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</si>
  <si>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</si>
  <si>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</si>
  <si>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</si>
  <si>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</si>
  <si>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</si>
  <si>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</si>
  <si>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</si>
  <si>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</si>
  <si>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</si>
  <si>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</si>
  <si>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</si>
  <si>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</si>
  <si>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</si>
  <si>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</si>
  <si>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</si>
  <si>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</si>
  <si>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</si>
  <si>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</si>
  <si>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</si>
  <si>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</si>
  <si>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</si>
  <si>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</si>
  <si>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</si>
  <si>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</si>
  <si>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</si>
  <si>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</si>
  <si>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</si>
  <si>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</si>
  <si>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</si>
  <si>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</si>
  <si>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</si>
  <si>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</si>
  <si>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</si>
  <si>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</si>
  <si>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</si>
  <si>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</si>
  <si>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</si>
  <si>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</si>
  <si>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</si>
  <si>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</si>
  <si>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</si>
  <si>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</si>
  <si>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</si>
  <si>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</si>
  <si>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</si>
  <si>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</si>
  <si>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</si>
  <si>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</si>
  <si>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</si>
  <si>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</si>
  <si>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</si>
  <si>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</si>
  <si>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</si>
  <si>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</si>
  <si>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</si>
  <si>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</si>
  <si>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</si>
  <si>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</si>
  <si>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</si>
  <si>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</si>
  <si>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</si>
  <si>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</si>
  <si>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</si>
  <si>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</si>
  <si>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</si>
  <si>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</si>
  <si>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</si>
  <si>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</si>
  <si>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</si>
  <si>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</si>
  <si>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</si>
  <si>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</si>
  <si>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</si>
  <si>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</si>
  <si>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</si>
  <si>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</si>
  <si>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</si>
  <si>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</si>
  <si>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</si>
  <si>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</si>
  <si>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</si>
  <si>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</si>
  <si>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</si>
  <si>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</si>
  <si>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</si>
  <si>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</si>
  <si>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</si>
  <si>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</si>
  <si>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</si>
  <si>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</si>
  <si>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</si>
  <si>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</si>
  <si>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</si>
  <si>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</si>
  <si>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</si>
  <si>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</si>
  <si>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</si>
  <si>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</si>
  <si>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</si>
  <si>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</si>
  <si>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</si>
  <si>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</si>
  <si>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</si>
  <si>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</si>
  <si>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</si>
  <si>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</si>
  <si>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</si>
  <si>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</si>
  <si>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</si>
  <si>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</si>
  <si>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</si>
  <si>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</si>
  <si>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</si>
  <si>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</si>
  <si>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</si>
  <si>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</si>
  <si>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</si>
  <si>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</si>
  <si>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</si>
  <si>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</si>
  <si>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</si>
  <si>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</si>
  <si>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</si>
  <si>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</si>
  <si>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</si>
  <si>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</si>
  <si>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</si>
  <si>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</si>
  <si>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</si>
  <si>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</si>
  <si>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</si>
  <si>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</si>
  <si>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</si>
  <si>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</si>
  <si>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</si>
  <si>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</si>
  <si>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</si>
  <si>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</si>
  <si>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</si>
  <si>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</si>
  <si>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</si>
  <si>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</si>
  <si>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</si>
  <si>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</si>
  <si>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</si>
  <si>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</si>
  <si>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</si>
  <si>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</si>
  <si>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</si>
  <si>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</si>
  <si>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</si>
  <si>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</si>
  <si>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</si>
  <si>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</si>
  <si>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</si>
  <si>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</si>
  <si>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</si>
  <si>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</si>
  <si>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</si>
  <si>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</si>
  <si>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</si>
  <si>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</si>
  <si>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</si>
  <si>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</si>
  <si>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</si>
  <si>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</si>
  <si>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</si>
  <si>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</si>
  <si>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</si>
  <si>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</si>
  <si>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</si>
  <si>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</si>
  <si>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</si>
  <si>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</si>
  <si>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</si>
  <si>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</si>
  <si>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</si>
  <si>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</si>
  <si>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</si>
  <si>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</si>
  <si>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</si>
  <si>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</si>
  <si>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</si>
  <si>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</si>
  <si>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</si>
  <si>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</si>
  <si>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</si>
  <si>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</si>
  <si>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</si>
  <si>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</si>
  <si>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</si>
  <si>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</si>
  <si>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</si>
  <si>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</si>
  <si>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</si>
  <si>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</si>
  <si>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</si>
  <si>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</si>
  <si>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</si>
  <si>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</si>
  <si>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</si>
  <si>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</si>
  <si>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</si>
  <si>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</si>
  <si>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</si>
  <si>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</si>
  <si>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</si>
  <si>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</si>
  <si>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</si>
  <si>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</si>
  <si>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</si>
  <si>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</si>
  <si>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</si>
  <si>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</si>
  <si>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</si>
  <si>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</si>
  <si>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</si>
  <si>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</si>
  <si>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</si>
  <si>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</si>
  <si>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</si>
  <si>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</si>
  <si>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</si>
  <si>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</si>
  <si>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</si>
  <si>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</si>
  <si>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</si>
  <si>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</si>
  <si>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</si>
  <si>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</si>
  <si>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</si>
  <si>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</si>
  <si>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</si>
  <si>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</si>
  <si>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</si>
  <si>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</si>
  <si>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</si>
  <si>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</si>
  <si>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</si>
  <si>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</si>
  <si>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</si>
  <si>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</si>
  <si>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</si>
  <si>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</si>
  <si>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</si>
  <si>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</si>
  <si>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</si>
  <si>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</si>
  <si>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</si>
  <si>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</si>
  <si>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</si>
  <si>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</si>
  <si>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</si>
  <si>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</si>
  <si>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</si>
  <si>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</si>
  <si>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</si>
  <si>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</si>
  <si>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</si>
  <si>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</si>
  <si>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</si>
  <si>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</si>
  <si>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</si>
  <si>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</si>
  <si>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</si>
  <si>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</si>
  <si>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</si>
  <si>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</si>
  <si>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</si>
  <si>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</si>
  <si>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</si>
  <si>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</si>
  <si>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</si>
  <si>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</si>
  <si>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</si>
  <si>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</si>
  <si>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</si>
  <si>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</si>
  <si>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</si>
  <si>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</si>
  <si>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</si>
  <si>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</si>
  <si>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</si>
  <si>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</si>
  <si>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</si>
  <si>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</si>
  <si>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</si>
  <si>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</si>
  <si>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</si>
  <si>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</si>
  <si>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</si>
  <si>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</si>
  <si>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</si>
  <si>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</si>
  <si>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</si>
  <si>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</si>
  <si>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</si>
  <si>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</si>
  <si>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</si>
  <si>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</si>
  <si>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</si>
  <si>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</si>
  <si>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</si>
  <si>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</si>
  <si>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</si>
  <si>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</si>
  <si>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</si>
  <si>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</si>
  <si>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</si>
  <si>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</si>
  <si>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</si>
  <si>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</si>
  <si>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</si>
  <si>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</si>
  <si>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</si>
  <si>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</si>
  <si>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</si>
  <si>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</si>
  <si>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</si>
  <si>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</si>
  <si>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</si>
  <si>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</si>
  <si>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</si>
  <si>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</si>
  <si>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</si>
  <si>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</si>
  <si>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</si>
  <si>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</si>
  <si>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</si>
  <si>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</si>
  <si>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</si>
  <si>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</si>
  <si>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</si>
  <si>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</si>
  <si>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</si>
  <si>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</si>
  <si>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</si>
  <si>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</si>
  <si>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</si>
  <si>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</si>
  <si>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</si>
  <si>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</si>
  <si>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</si>
  <si>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</si>
  <si>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</si>
  <si>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</si>
  <si>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</si>
  <si>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</si>
  <si>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</si>
  <si>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</si>
  <si>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</si>
  <si>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</si>
  <si>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</si>
  <si>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</si>
  <si>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</si>
  <si>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</si>
  <si>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</si>
  <si>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</si>
  <si>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</si>
  <si>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</si>
  <si>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</si>
  <si>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</si>
  <si>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</si>
  <si>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</si>
  <si>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</si>
  <si>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</si>
  <si>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</si>
  <si>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</si>
  <si>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</si>
  <si>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</si>
  <si>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</si>
  <si>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</si>
  <si>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</si>
  <si>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</si>
  <si>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</si>
  <si>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</si>
  <si>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</si>
  <si>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</si>
  <si>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</si>
  <si>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</si>
  <si>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</si>
  <si>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</si>
  <si>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</si>
  <si>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</si>
  <si>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</si>
  <si>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</si>
  <si>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</si>
  <si>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</si>
  <si>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</si>
  <si>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</si>
  <si>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</si>
  <si>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</si>
  <si>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</si>
  <si>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</si>
  <si>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</si>
  <si>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</si>
  <si>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</si>
  <si>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</si>
  <si>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</si>
  <si>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</si>
  <si>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</si>
  <si>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</si>
  <si>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</si>
  <si>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</si>
  <si>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</si>
  <si>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</si>
  <si>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</si>
  <si>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</si>
  <si>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</si>
  <si>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</si>
  <si>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</si>
  <si>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</si>
  <si>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</si>
  <si>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</si>
  <si>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</si>
  <si>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</si>
  <si>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</si>
  <si>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</si>
  <si>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</si>
  <si>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</si>
  <si>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</si>
  <si>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</si>
  <si>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</si>
  <si>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</si>
  <si>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</si>
  <si>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</si>
  <si>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</si>
  <si>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</si>
  <si>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</si>
  <si>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</si>
  <si>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</si>
  <si>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</si>
  <si>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</si>
  <si>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</si>
  <si>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</si>
  <si>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</si>
  <si>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</si>
  <si>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</si>
  <si>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</si>
  <si>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</si>
  <si>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</si>
  <si>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</si>
  <si>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</si>
  <si>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</si>
  <si>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</si>
  <si>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</si>
  <si>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</si>
  <si>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</si>
  <si>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</si>
  <si>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</si>
  <si>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</si>
  <si>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</si>
  <si>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</si>
  <si>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</si>
  <si>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</si>
  <si>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</si>
  <si>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</si>
  <si>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</si>
  <si>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</si>
  <si>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</si>
  <si>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</si>
  <si>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</si>
  <si>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</si>
  <si>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</si>
  <si>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</si>
  <si>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</si>
  <si>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</si>
  <si>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</si>
  <si>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</si>
  <si>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</si>
  <si>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</si>
  <si>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</si>
  <si>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</si>
  <si>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</si>
  <si>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</si>
  <si>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</si>
  <si>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</si>
  <si>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</si>
  <si>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</si>
  <si>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</si>
  <si>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</si>
  <si>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</si>
  <si>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</si>
  <si>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</si>
  <si>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</si>
  <si>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</si>
  <si>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</si>
  <si>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</si>
  <si>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</si>
  <si>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</si>
  <si>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</si>
  <si>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</si>
  <si>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</si>
  <si>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</si>
  <si>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</si>
  <si>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</si>
  <si>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</si>
  <si>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</si>
  <si>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</si>
  <si>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</si>
  <si>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</si>
  <si>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</si>
  <si>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</si>
  <si>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</si>
  <si>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</si>
  <si>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</si>
  <si>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</si>
  <si>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</si>
  <si>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</si>
  <si>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</si>
  <si>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</si>
  <si>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</si>
  <si>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</si>
  <si>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</si>
  <si>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</si>
  <si>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</si>
  <si>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</si>
  <si>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</si>
  <si>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</si>
  <si>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</si>
  <si>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</si>
  <si>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</si>
  <si>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</si>
  <si>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</si>
  <si>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</si>
  <si>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</si>
  <si>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</si>
  <si>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</si>
  <si>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</si>
  <si>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</si>
  <si>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</si>
  <si>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</si>
  <si>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</si>
  <si>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</si>
  <si>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</si>
  <si>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</si>
  <si>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</si>
  <si>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</si>
  <si>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</si>
  <si>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</si>
  <si>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</si>
  <si>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</si>
  <si>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</si>
  <si>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</si>
  <si>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</si>
  <si>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</si>
  <si>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</si>
  <si>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</si>
  <si>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</si>
  <si>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</si>
  <si>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</si>
  <si>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</si>
  <si>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</si>
  <si>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</si>
  <si>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</si>
  <si>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</si>
  <si>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</si>
  <si>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</si>
  <si>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</si>
  <si>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</si>
  <si>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</si>
  <si>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</si>
  <si>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</si>
  <si>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</si>
  <si>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</si>
  <si>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</si>
  <si>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</si>
  <si>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</si>
  <si>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</si>
  <si>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</si>
  <si>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</si>
  <si>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</si>
  <si>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</si>
  <si>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</si>
  <si>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</si>
  <si>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</si>
  <si>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</si>
  <si>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</si>
  <si>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</si>
  <si>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</si>
  <si>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</si>
  <si>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</si>
  <si>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</si>
  <si>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</si>
  <si>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</si>
  <si>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</si>
  <si>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</si>
  <si>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</si>
  <si>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</si>
  <si>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</si>
  <si>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</si>
  <si>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</si>
  <si>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</si>
  <si>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</si>
  <si>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</si>
  <si>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</si>
  <si>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</si>
  <si>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</si>
  <si>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</si>
  <si>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</si>
  <si>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</si>
  <si>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</si>
  <si>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</si>
  <si>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</si>
  <si>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</si>
  <si>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</si>
  <si>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</si>
  <si>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</si>
  <si>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</si>
  <si>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</si>
  <si>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</si>
  <si>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</si>
  <si>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</si>
  <si>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</si>
  <si>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</si>
  <si>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</si>
  <si>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</si>
  <si>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</si>
  <si>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</si>
  <si>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</si>
  <si>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</si>
  <si>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</si>
  <si>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</si>
  <si>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</si>
  <si>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</si>
  <si>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</si>
  <si>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</si>
  <si>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</si>
  <si>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</si>
  <si>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</si>
  <si>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</si>
  <si>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</si>
  <si>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</si>
  <si>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</si>
  <si>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</si>
  <si>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</si>
  <si>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</si>
  <si>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</si>
  <si>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</si>
  <si>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</si>
  <si>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</si>
  <si>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</si>
  <si>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</si>
  <si>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</si>
  <si>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</si>
  <si>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</si>
  <si>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</si>
  <si>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</si>
  <si>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</si>
  <si>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</si>
  <si>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</si>
  <si>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</si>
  <si>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</si>
  <si>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</si>
  <si>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</si>
  <si>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</si>
  <si>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</si>
  <si>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</si>
  <si>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</si>
  <si>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</si>
  <si>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</si>
  <si>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</si>
  <si>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</si>
  <si>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</si>
  <si>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</si>
  <si>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</si>
  <si>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</si>
  <si>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</si>
  <si>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</si>
  <si>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</si>
  <si>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</si>
  <si>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</si>
  <si>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</si>
  <si>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</si>
  <si>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</si>
  <si>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</si>
  <si>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</si>
  <si>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</si>
  <si>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</si>
  <si>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</si>
  <si>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</si>
  <si>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</si>
  <si>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</si>
  <si>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</si>
  <si>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</si>
  <si>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</si>
  <si>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</si>
  <si>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</si>
  <si>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</si>
  <si>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</si>
  <si>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</si>
  <si>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</si>
  <si>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</si>
  <si>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</si>
  <si>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</si>
  <si>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</si>
  <si>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</si>
  <si>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</si>
  <si>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</si>
  <si>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</si>
  <si>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</si>
  <si>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</si>
  <si>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</si>
  <si>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</si>
  <si>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</si>
  <si>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</si>
  <si>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</si>
  <si>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</si>
  <si>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</si>
  <si>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</si>
  <si>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</si>
  <si>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</si>
  <si>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</si>
  <si>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</si>
  <si>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</si>
  <si>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</si>
  <si>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</si>
  <si>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</si>
  <si>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</si>
  <si>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</si>
  <si>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</si>
  <si>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</si>
  <si>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</si>
  <si>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</si>
  <si>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</si>
  <si>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</si>
  <si>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</si>
  <si>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</si>
  <si>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</si>
  <si>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</si>
  <si>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</si>
  <si>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</si>
  <si>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</si>
  <si>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</si>
  <si>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</si>
  <si>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</si>
  <si>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</si>
  <si>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</si>
  <si>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</si>
  <si>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</si>
  <si>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</si>
  <si>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</si>
  <si>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</si>
  <si>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</si>
  <si>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</si>
  <si>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</si>
  <si>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</si>
  <si>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</si>
  <si>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</si>
  <si>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</si>
  <si>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</si>
  <si>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</si>
  <si>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</si>
  <si>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</si>
  <si>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</si>
  <si>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</si>
  <si>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</si>
  <si>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</si>
  <si>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</si>
  <si>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</si>
  <si>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</si>
  <si>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</si>
  <si>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</si>
  <si>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</si>
  <si>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</si>
  <si>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</si>
  <si>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</si>
  <si>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</si>
  <si>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</si>
  <si>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</si>
  <si>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</si>
  <si>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</si>
  <si>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</si>
  <si>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</si>
  <si>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</si>
  <si>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</si>
  <si>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</si>
  <si>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</si>
  <si>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</si>
  <si>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</si>
  <si>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</si>
  <si>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</si>
  <si>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</si>
  <si>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</si>
  <si>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</si>
  <si>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</si>
  <si>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</si>
  <si>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</si>
  <si>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</si>
  <si>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</si>
  <si>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</si>
  <si>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</si>
  <si>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</si>
  <si>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</si>
  <si>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</si>
  <si>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</si>
  <si>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</si>
  <si>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</si>
  <si>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</si>
  <si>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</si>
  <si>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</si>
  <si>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</si>
  <si>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</si>
  <si>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</si>
  <si>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</si>
  <si>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</si>
  <si>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</si>
  <si>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</si>
  <si>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</si>
  <si>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</si>
  <si>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</si>
  <si>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</si>
  <si>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</si>
  <si>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</si>
  <si>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</si>
  <si>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</si>
  <si>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</si>
  <si>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</si>
  <si>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</si>
  <si>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</si>
  <si>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</si>
  <si>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</si>
  <si>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</si>
  <si>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</si>
  <si>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</si>
  <si>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</si>
  <si>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</si>
  <si>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</si>
  <si>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</si>
  <si>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</si>
  <si>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</si>
  <si>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</si>
  <si>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</si>
  <si>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</si>
  <si>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</si>
  <si>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</si>
  <si>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</si>
  <si>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</si>
  <si>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</si>
  <si>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</si>
  <si>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</si>
  <si>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</si>
  <si>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</si>
  <si>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</si>
  <si>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</si>
  <si>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</si>
  <si>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</si>
  <si>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</si>
  <si>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</si>
  <si>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</si>
  <si>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</si>
  <si>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</si>
  <si>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</si>
  <si>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</si>
  <si>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</si>
  <si>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</si>
  <si>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</si>
  <si>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</si>
  <si>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</si>
  <si>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</si>
  <si>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</si>
  <si>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</si>
  <si>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</si>
  <si>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</si>
  <si>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</si>
  <si>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</si>
  <si>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</si>
  <si>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</si>
  <si>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</si>
  <si>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</si>
  <si>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</si>
  <si>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</si>
  <si>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</si>
  <si>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</si>
  <si>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</si>
  <si>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</si>
  <si>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</si>
  <si>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</si>
  <si>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</si>
  <si>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</si>
  <si>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</si>
  <si>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</si>
  <si>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</si>
  <si>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</si>
  <si>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</si>
  <si>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</si>
  <si>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</si>
  <si>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</si>
  <si>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</si>
  <si>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</si>
  <si>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</si>
  <si>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</si>
  <si>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</si>
  <si>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</si>
  <si>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</si>
  <si>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</si>
  <si>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</si>
  <si>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</si>
  <si>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</si>
  <si>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</si>
  <si>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</si>
  <si>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</si>
  <si>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</si>
  <si>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</si>
  <si>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</si>
  <si>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</si>
  <si>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</si>
  <si>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</si>
  <si>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</si>
  <si>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</si>
  <si>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</si>
  <si>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</si>
  <si>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</si>
  <si>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</si>
  <si>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</si>
  <si>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</si>
  <si>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</si>
  <si>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</si>
  <si>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</si>
  <si>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</si>
  <si>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</si>
  <si>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</si>
  <si>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</si>
  <si>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</si>
  <si>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</si>
  <si>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</si>
  <si>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</si>
  <si>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</si>
  <si>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</si>
  <si>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</si>
  <si>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</si>
  <si>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</si>
  <si>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</si>
  <si>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</si>
  <si>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</si>
  <si>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</si>
  <si>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</si>
  <si>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</si>
  <si>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</si>
  <si>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</si>
  <si>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</si>
  <si>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</si>
  <si>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</si>
  <si>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</si>
  <si>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</si>
  <si>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</si>
  <si>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</si>
  <si>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</si>
  <si>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</si>
  <si>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</si>
  <si>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</si>
  <si>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</si>
  <si>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</si>
  <si>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</si>
  <si>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</si>
  <si>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</si>
  <si>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</si>
  <si>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</si>
  <si>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</si>
  <si>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</si>
  <si>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</si>
  <si>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</si>
  <si>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</si>
  <si>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</si>
  <si>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</si>
  <si>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</si>
  <si>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</si>
  <si>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</si>
  <si>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</si>
  <si>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</si>
  <si>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</si>
  <si>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</si>
  <si>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</si>
  <si>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</si>
  <si>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</si>
  <si>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</si>
  <si>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</si>
  <si>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</si>
  <si>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</si>
  <si>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</si>
  <si>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</si>
  <si>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</si>
  <si>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</si>
  <si>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</si>
  <si>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</si>
  <si>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</si>
  <si>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</si>
  <si>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</si>
  <si>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</si>
  <si>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</si>
  <si>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</si>
  <si>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</si>
  <si>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</si>
  <si>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</si>
  <si>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</si>
  <si>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</si>
  <si>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</si>
  <si>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</si>
  <si>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</si>
  <si>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</si>
  <si>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</si>
  <si>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</si>
  <si>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</si>
  <si>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</si>
  <si>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</si>
  <si>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</si>
  <si>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</si>
  <si>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</si>
  <si>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</si>
  <si>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</si>
  <si>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</si>
  <si>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</si>
  <si>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</si>
  <si>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</si>
  <si>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</si>
  <si>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</si>
  <si>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</si>
  <si>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</si>
  <si>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</si>
  <si>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</si>
  <si>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</si>
  <si>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</si>
  <si>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</si>
  <si>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</si>
  <si>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</si>
  <si>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</si>
  <si>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</si>
  <si>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</si>
  <si>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</si>
  <si>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</si>
  <si>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</si>
  <si>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</si>
  <si>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</si>
  <si>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</si>
  <si>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</si>
  <si>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</si>
  <si>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</si>
  <si>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</si>
  <si>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</si>
  <si>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</si>
  <si>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</si>
  <si>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</si>
  <si>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</si>
  <si>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</si>
  <si>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</si>
  <si>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</si>
  <si>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</si>
  <si>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</si>
  <si>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</si>
  <si>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</si>
  <si>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</si>
  <si>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</si>
  <si>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</si>
  <si>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</si>
  <si>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</si>
  <si>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</si>
  <si>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</si>
  <si>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</si>
  <si>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</si>
  <si>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</si>
  <si>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</si>
  <si>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</si>
  <si>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</si>
  <si>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</si>
  <si>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</si>
  <si>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</si>
  <si>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</si>
  <si>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</si>
  <si>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</si>
  <si>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</si>
  <si>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</si>
  <si>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</si>
  <si>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</si>
  <si>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</si>
  <si>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</si>
  <si>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</si>
  <si>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</si>
  <si>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</si>
  <si>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</si>
  <si>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</si>
  <si>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</si>
  <si>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</si>
  <si>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</si>
  <si>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</si>
  <si>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</si>
  <si>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</si>
  <si>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</si>
  <si>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</si>
  <si>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</si>
  <si>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</si>
  <si>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</si>
  <si>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</si>
  <si>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</si>
  <si>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</si>
  <si>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</si>
  <si>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</si>
  <si>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</si>
  <si>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</si>
  <si>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</si>
  <si>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</si>
  <si>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</si>
  <si>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</si>
  <si>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</si>
  <si>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</si>
  <si>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</si>
  <si>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</si>
  <si>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</si>
  <si>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</si>
  <si>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</si>
  <si>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</si>
  <si>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</si>
  <si>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</si>
  <si>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</si>
  <si>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</si>
  <si>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</si>
  <si>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</si>
  <si>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</si>
  <si>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</si>
  <si>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</si>
  <si>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</si>
  <si>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</si>
  <si>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</si>
  <si>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</si>
  <si>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</si>
  <si>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</si>
  <si>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</si>
  <si>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</si>
  <si>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</si>
  <si>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</si>
  <si>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</si>
  <si>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</si>
  <si>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</si>
  <si>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</si>
  <si>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</si>
  <si>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</si>
  <si>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</si>
  <si>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</si>
  <si>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</si>
  <si>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</si>
  <si>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</si>
  <si>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</si>
  <si>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</si>
  <si>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</si>
  <si>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</si>
  <si>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</si>
  <si>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</si>
  <si>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</si>
  <si>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</si>
  <si>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</si>
  <si>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</si>
  <si>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</si>
  <si>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</si>
  <si>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</si>
  <si>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</si>
  <si>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</si>
  <si>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</si>
  <si>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</si>
  <si>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</si>
  <si>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</si>
  <si>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</si>
  <si>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</si>
  <si>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</si>
  <si>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</si>
  <si>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</si>
  <si>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</si>
  <si>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</si>
  <si>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</si>
  <si>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</si>
  <si>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</si>
  <si>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</si>
  <si>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</si>
  <si>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</si>
  <si>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</si>
  <si>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</si>
  <si>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</si>
  <si>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</si>
  <si>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</si>
  <si>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</si>
  <si>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</si>
  <si>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</si>
  <si>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</si>
  <si>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</si>
  <si>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</si>
  <si>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</si>
  <si>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</si>
  <si>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</si>
  <si>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</si>
  <si>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</si>
  <si>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</si>
  <si>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</si>
  <si>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</si>
  <si>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</si>
  <si>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</si>
  <si>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</si>
  <si>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</si>
  <si>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</si>
  <si>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</si>
  <si>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</si>
  <si>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</si>
  <si>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</si>
  <si>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</si>
  <si>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</si>
  <si>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</si>
  <si>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</si>
  <si>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</si>
  <si>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</si>
  <si>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</si>
  <si>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</si>
  <si>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</si>
  <si>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</si>
  <si>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</si>
  <si>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</si>
  <si>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</si>
  <si>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</si>
  <si>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</si>
  <si>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</si>
  <si>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</si>
  <si>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</si>
  <si>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</si>
  <si>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</si>
  <si>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</si>
  <si>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</si>
  <si>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</si>
  <si>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</si>
  <si>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</si>
  <si>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</si>
  <si>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</si>
  <si>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</si>
  <si>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</si>
  <si>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</si>
  <si>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</si>
  <si>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</si>
  <si>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</si>
  <si>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</si>
  <si>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</si>
  <si>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</si>
  <si>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</si>
  <si>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</si>
  <si>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</si>
  <si>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</si>
  <si>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</si>
  <si>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</si>
  <si>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</si>
  <si>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</si>
  <si>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</si>
  <si>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</si>
  <si>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</si>
  <si>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</si>
  <si>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</si>
  <si>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</si>
  <si>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</si>
  <si>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</si>
  <si>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</si>
  <si>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</si>
  <si>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</si>
  <si>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</si>
  <si>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</si>
  <si>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</si>
  <si>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</si>
  <si>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</si>
  <si>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</si>
  <si>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</si>
  <si>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</si>
  <si>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</si>
  <si>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</si>
  <si>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</si>
  <si>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</si>
  <si>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</si>
  <si>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</si>
  <si>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</si>
  <si>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</si>
  <si>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</si>
  <si>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</si>
  <si>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</si>
  <si>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</si>
  <si>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</si>
  <si>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</si>
  <si>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</si>
  <si>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</si>
  <si>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</si>
  <si>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</si>
  <si>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</si>
  <si>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</si>
  <si>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</si>
  <si>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</si>
  <si>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</si>
  <si>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</si>
  <si>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</si>
  <si>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</si>
  <si>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</si>
  <si>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</si>
  <si>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</si>
  <si>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</si>
  <si>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</si>
  <si>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</si>
  <si>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</si>
  <si>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</si>
  <si>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</si>
  <si>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</si>
  <si>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</si>
  <si>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</si>
  <si>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</si>
  <si>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</si>
  <si>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</si>
  <si>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</si>
  <si>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</si>
  <si>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</si>
  <si>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</si>
  <si>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</si>
  <si>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</si>
  <si>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</si>
  <si>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</si>
  <si>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</si>
  <si>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</si>
  <si>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</si>
  <si>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</si>
  <si>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</si>
  <si>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</si>
  <si>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</si>
  <si>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</si>
  <si>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</si>
  <si>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</si>
  <si>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</si>
  <si>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</si>
  <si>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</si>
  <si>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</si>
  <si>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</si>
  <si>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</si>
  <si>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</si>
  <si>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</si>
  <si>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</si>
  <si>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</si>
  <si>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</si>
  <si>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</si>
  <si>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</si>
  <si>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</si>
  <si>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</si>
  <si>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</si>
  <si>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</si>
  <si>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</si>
  <si>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</si>
  <si>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</si>
  <si>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</si>
  <si>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</si>
  <si>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</si>
  <si>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</si>
  <si>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</si>
  <si>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</si>
  <si>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</si>
  <si>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</si>
  <si>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</si>
  <si>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</si>
  <si>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</si>
  <si>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</si>
  <si>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</si>
  <si>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</si>
  <si>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</si>
  <si>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</si>
  <si>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</si>
  <si>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</si>
  <si>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</si>
  <si>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</si>
  <si>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</si>
  <si>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</si>
  <si>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</si>
  <si>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</si>
  <si>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</si>
  <si>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</si>
  <si>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</si>
  <si>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</si>
  <si>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</si>
  <si>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</si>
  <si>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</si>
  <si>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</si>
  <si>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</si>
  <si>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</si>
  <si>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</si>
  <si>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</si>
  <si>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</si>
  <si>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</si>
  <si>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</si>
  <si>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</si>
  <si>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</si>
  <si>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</si>
  <si>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</si>
  <si>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</si>
  <si>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</si>
  <si>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</si>
  <si>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</si>
  <si>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</si>
  <si>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</si>
  <si>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</si>
  <si>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</si>
  <si>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</si>
  <si>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</si>
  <si>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</si>
  <si>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</si>
  <si>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</si>
  <si>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</si>
  <si>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</si>
  <si>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</si>
  <si>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</si>
  <si>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</si>
  <si>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</si>
  <si>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</si>
  <si>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</si>
  <si>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</si>
  <si>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</si>
  <si>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</si>
  <si>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</si>
  <si>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</si>
  <si>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</si>
  <si>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</si>
  <si>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</si>
  <si>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</si>
  <si>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</si>
  <si>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</si>
  <si>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</si>
  <si>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</si>
  <si>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</si>
  <si>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</si>
  <si>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</si>
  <si>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</si>
  <si>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</si>
  <si>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</si>
  <si>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</si>
  <si>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</si>
  <si>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</si>
  <si>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</si>
  <si>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</si>
  <si>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</si>
  <si>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</si>
  <si>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</si>
  <si>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</si>
  <si>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</si>
  <si>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</si>
  <si>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</si>
  <si>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</si>
  <si>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</si>
  <si>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</si>
  <si>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</si>
  <si>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</si>
  <si>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</si>
  <si>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</si>
  <si>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</si>
  <si>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</si>
  <si>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</si>
  <si>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</si>
  <si>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</si>
  <si>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</si>
  <si>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</si>
  <si>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</si>
  <si>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</si>
  <si>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</si>
  <si>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</si>
  <si>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</si>
  <si>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</si>
  <si>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</si>
  <si>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</si>
  <si>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</si>
  <si>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</si>
  <si>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</si>
  <si>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</si>
  <si>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</si>
  <si>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</si>
  <si>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</si>
  <si>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</si>
  <si>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</si>
  <si>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</si>
  <si>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</si>
  <si>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</si>
  <si>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</si>
  <si>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</si>
  <si>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</si>
  <si>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</si>
  <si>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</si>
  <si>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</si>
  <si>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</si>
  <si>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</si>
  <si>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</si>
  <si>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</si>
  <si>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</si>
  <si>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</si>
  <si>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</si>
  <si>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</si>
  <si>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</si>
  <si>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</si>
  <si>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</si>
  <si>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</si>
  <si>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</si>
  <si>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</si>
  <si>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</si>
  <si>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</si>
  <si>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</si>
  <si>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</si>
  <si>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</si>
  <si>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</si>
  <si>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</si>
  <si>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</si>
  <si>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</si>
  <si>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</si>
  <si>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</si>
  <si>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</si>
  <si>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</si>
  <si>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</si>
  <si>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</si>
  <si>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</si>
  <si>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</si>
  <si>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</si>
  <si>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</si>
  <si>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</si>
  <si>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</si>
  <si>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</si>
  <si>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</si>
  <si>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</si>
  <si>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</si>
  <si>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</si>
  <si>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</si>
  <si>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</si>
  <si>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</si>
  <si>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</si>
  <si>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</si>
  <si>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</si>
  <si>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</si>
  <si>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</si>
  <si>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</si>
  <si>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</si>
  <si>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</si>
  <si>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</si>
  <si>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</si>
  <si>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</si>
  <si>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</si>
  <si>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</si>
  <si>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</si>
  <si>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</si>
  <si>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</si>
  <si>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</si>
  <si>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</si>
  <si>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</si>
  <si>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</si>
  <si>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</si>
  <si>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</si>
  <si>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</si>
  <si>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</si>
  <si>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</si>
  <si>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</si>
  <si>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</si>
  <si>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</si>
  <si>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</si>
  <si>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</si>
  <si>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</si>
  <si>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</si>
  <si>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</si>
  <si>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</si>
  <si>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</si>
  <si>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</si>
  <si>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</si>
  <si>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</si>
  <si>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</si>
  <si>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</si>
  <si>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</si>
  <si>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</si>
  <si>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</si>
  <si>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</si>
  <si>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</si>
  <si>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</si>
  <si>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</si>
  <si>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</si>
  <si>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</si>
  <si>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</si>
  <si>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</si>
  <si>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</si>
  <si>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</si>
  <si>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</si>
  <si>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</si>
  <si>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</si>
  <si>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</si>
  <si>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</si>
  <si>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</si>
  <si>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</si>
  <si>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</si>
  <si>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</si>
  <si>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</si>
  <si>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</si>
  <si>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</si>
  <si>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</si>
  <si>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</si>
  <si>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</si>
  <si>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</si>
  <si>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</si>
  <si>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</si>
  <si>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</si>
  <si>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</si>
  <si>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</si>
  <si>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</si>
  <si>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</si>
  <si>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</si>
  <si>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</si>
  <si>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</si>
  <si>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</si>
  <si>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</si>
  <si>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</si>
  <si>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</si>
  <si>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</si>
  <si>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</si>
  <si>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</si>
  <si>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</si>
  <si>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</si>
  <si>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</si>
  <si>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</si>
  <si>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</si>
  <si>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</si>
  <si>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</si>
  <si>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</si>
  <si>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</si>
  <si>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</si>
  <si>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</si>
  <si>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</si>
  <si>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</si>
  <si>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</si>
  <si>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</si>
  <si>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</si>
  <si>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</si>
  <si>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</si>
  <si>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</si>
  <si>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</si>
  <si>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</si>
  <si>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</si>
  <si>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</si>
  <si>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</si>
  <si>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</si>
  <si>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</si>
  <si>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</si>
  <si>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</si>
  <si>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</si>
  <si>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</si>
  <si>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</si>
  <si>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</si>
  <si>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</si>
  <si>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</si>
  <si>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</si>
  <si>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</si>
  <si>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</si>
  <si>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</si>
  <si>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</si>
  <si>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</si>
  <si>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</si>
  <si>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</si>
  <si>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</si>
  <si>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</si>
  <si>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</si>
  <si>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</si>
  <si>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</si>
  <si>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</si>
  <si>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</si>
  <si>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</si>
  <si>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</si>
  <si>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</si>
  <si>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</si>
  <si>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</si>
  <si>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</si>
  <si>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</si>
  <si>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</si>
  <si>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</si>
  <si>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</si>
  <si>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</si>
  <si>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</si>
  <si>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</si>
  <si>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</si>
  <si>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</si>
  <si>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</si>
  <si>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</si>
  <si>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</si>
  <si>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</si>
  <si>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</si>
  <si>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</si>
  <si>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</si>
  <si>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</si>
  <si>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</si>
  <si>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</si>
  <si>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</si>
  <si>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</si>
  <si>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</si>
  <si>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</si>
  <si>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</si>
  <si>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</si>
  <si>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</si>
  <si>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</si>
  <si>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</si>
  <si>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</si>
  <si>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</si>
  <si>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</si>
  <si>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</si>
  <si>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</si>
  <si>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</si>
  <si>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</si>
  <si>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</si>
  <si>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</si>
  <si>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</si>
  <si>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</si>
  <si>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</si>
  <si>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</si>
  <si>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</si>
  <si>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</si>
  <si>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</si>
  <si>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</si>
  <si>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</si>
  <si>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</si>
  <si>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</si>
  <si>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</si>
  <si>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</si>
  <si>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</si>
  <si>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</si>
  <si>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</si>
  <si>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</si>
  <si>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</si>
  <si>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</si>
  <si>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</si>
  <si>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</si>
  <si>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</si>
  <si>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</si>
  <si>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</si>
  <si>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</si>
  <si>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</si>
  <si>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</si>
  <si>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</si>
  <si>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</si>
  <si>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</si>
  <si>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</si>
  <si>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</si>
  <si>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</si>
  <si>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</si>
  <si>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</si>
  <si>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</si>
  <si>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</si>
  <si>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</si>
  <si>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</si>
  <si>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</si>
  <si>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</si>
  <si>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</si>
  <si>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</si>
  <si>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</si>
  <si>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</si>
  <si>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</si>
  <si>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</si>
  <si>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</si>
  <si>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</si>
  <si>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</si>
  <si>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</si>
  <si>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</si>
  <si>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</si>
  <si>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</si>
  <si>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</si>
  <si>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</si>
  <si>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</si>
  <si>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</si>
  <si>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</si>
  <si>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</si>
  <si>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</si>
  <si>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</si>
  <si>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</si>
  <si>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</si>
  <si>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</si>
  <si>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</si>
  <si>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</si>
  <si>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</si>
  <si>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</si>
  <si>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</si>
  <si>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</si>
  <si>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</si>
  <si>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</si>
  <si>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</si>
  <si>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</si>
  <si>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</si>
  <si>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</si>
  <si>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</si>
  <si>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</si>
  <si>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</si>
  <si>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</si>
  <si>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</si>
  <si>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</si>
  <si>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</si>
  <si>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</si>
  <si>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</si>
  <si>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</si>
  <si>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</si>
  <si>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</si>
  <si>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</si>
  <si>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</si>
  <si>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</si>
  <si>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</si>
  <si>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</si>
  <si>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</si>
  <si>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</si>
  <si>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</si>
  <si>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</si>
  <si>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</si>
  <si>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</si>
  <si>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</si>
  <si>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</si>
  <si>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</si>
  <si>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</si>
  <si>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</si>
  <si>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</si>
  <si>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</si>
  <si>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</si>
  <si>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</si>
  <si>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</si>
  <si>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</si>
  <si>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</si>
  <si>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</si>
  <si>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</si>
  <si>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</si>
  <si>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</si>
  <si>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</si>
  <si>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</si>
  <si>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</si>
  <si>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</si>
  <si>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</si>
  <si>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</si>
  <si>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</si>
  <si>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</si>
  <si>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</si>
  <si>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</si>
  <si>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</si>
  <si>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</si>
  <si>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</si>
  <si>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</si>
  <si>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</si>
  <si>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</si>
  <si>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</si>
  <si>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</si>
  <si>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</si>
  <si>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</si>
  <si>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</si>
  <si>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</si>
  <si>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</si>
  <si>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</si>
  <si>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</si>
  <si>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</si>
  <si>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</si>
  <si>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</si>
  <si>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</si>
  <si>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</si>
  <si>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</si>
  <si>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</si>
  <si>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</si>
  <si>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</si>
  <si>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</si>
  <si>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</si>
  <si>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</si>
  <si>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</si>
  <si>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</si>
  <si>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</si>
  <si>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</si>
  <si>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</si>
  <si>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</si>
  <si>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</si>
  <si>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</si>
  <si>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</si>
  <si>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</si>
  <si>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</si>
  <si>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</si>
  <si>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</si>
  <si>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</si>
  <si>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</si>
  <si>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</si>
  <si>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</si>
  <si>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</si>
  <si>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</si>
  <si>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</si>
  <si>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</si>
  <si>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</si>
  <si>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</si>
  <si>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</si>
  <si>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</si>
  <si>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</si>
  <si>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</si>
  <si>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</si>
  <si>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</si>
  <si>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</si>
  <si>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</si>
  <si>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</si>
  <si>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</si>
  <si>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</si>
  <si>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</si>
  <si>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</si>
  <si>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</si>
  <si>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</si>
  <si>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</si>
  <si>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</si>
  <si>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</si>
  <si>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</si>
  <si>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</si>
  <si>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</si>
  <si>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</si>
  <si>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</si>
  <si>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</si>
  <si>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</si>
  <si>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</si>
  <si>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</si>
  <si>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</si>
  <si>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</si>
  <si>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</si>
  <si>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</si>
  <si>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</si>
  <si>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</si>
  <si>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</si>
  <si>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</si>
  <si>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</si>
  <si>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</si>
  <si>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</si>
  <si>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</si>
  <si>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</si>
  <si>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</si>
  <si>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</si>
  <si>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</si>
  <si>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</si>
  <si>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</si>
  <si>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</si>
  <si>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</si>
  <si>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</si>
  <si>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</si>
  <si>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</si>
  <si>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</si>
  <si>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</si>
  <si>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</si>
  <si>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</si>
  <si>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</si>
  <si>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</si>
  <si>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</si>
  <si>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</si>
  <si>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</si>
  <si>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</si>
  <si>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</si>
  <si>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</si>
  <si>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</si>
  <si>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</si>
  <si>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</si>
  <si>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</si>
  <si>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</si>
  <si>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</si>
  <si>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</si>
  <si>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</si>
  <si>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</si>
  <si>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</si>
  <si>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</si>
  <si>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</si>
  <si>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</si>
  <si>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</si>
  <si>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</si>
  <si>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</si>
  <si>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</si>
  <si>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</si>
  <si>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</si>
  <si>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</si>
  <si>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</si>
  <si>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</si>
  <si>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</si>
  <si>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</si>
  <si>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</si>
  <si>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</si>
  <si>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</si>
  <si>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</si>
  <si>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</si>
  <si>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</si>
  <si>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</si>
  <si>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</si>
  <si>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</si>
  <si>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</si>
  <si>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</si>
  <si>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</si>
  <si>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</si>
  <si>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</si>
  <si>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</si>
  <si>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</si>
  <si>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</si>
  <si>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</si>
  <si>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</si>
  <si>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</si>
  <si>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</si>
  <si>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</si>
  <si>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</si>
  <si>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</si>
  <si>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</si>
  <si>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</si>
  <si>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</si>
  <si>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</si>
  <si>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</si>
  <si>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</si>
  <si>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</si>
  <si>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</si>
  <si>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</si>
  <si>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</si>
  <si>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</si>
  <si>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</si>
  <si>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</si>
  <si>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</si>
  <si>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</si>
  <si>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</si>
  <si>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</si>
  <si>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</si>
  <si>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</si>
  <si>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</si>
  <si>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</si>
  <si>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</si>
  <si>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</si>
  <si>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</si>
  <si>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</si>
  <si>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</si>
  <si>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</si>
  <si>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</si>
  <si>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</si>
  <si>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</si>
  <si>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</si>
  <si>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</si>
  <si>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</si>
  <si>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</si>
  <si>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</si>
  <si>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</si>
  <si>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</si>
  <si>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</si>
  <si>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</si>
  <si>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</si>
  <si>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</si>
  <si>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</si>
  <si>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</si>
  <si>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</si>
  <si>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</si>
  <si>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</si>
  <si>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</si>
  <si>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</si>
  <si>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</si>
  <si>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</si>
  <si>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</si>
  <si>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</si>
  <si>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</si>
  <si>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</si>
  <si>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</si>
  <si>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</si>
  <si>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</si>
  <si>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</si>
  <si>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</si>
  <si>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</si>
  <si>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</si>
  <si>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</si>
  <si>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</si>
  <si>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</si>
  <si>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</si>
  <si>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</si>
  <si>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</si>
  <si>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</si>
  <si>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</si>
  <si>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</si>
  <si>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</si>
  <si>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</si>
  <si>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</si>
  <si>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</si>
  <si>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</si>
  <si>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</si>
  <si>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</si>
  <si>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</si>
  <si>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</si>
  <si>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</si>
  <si>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</si>
  <si>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</si>
  <si>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</si>
  <si>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</si>
  <si>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</si>
  <si>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</si>
  <si>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</si>
  <si>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</si>
  <si>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</si>
  <si>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</si>
  <si>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</si>
  <si>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</si>
  <si>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</si>
  <si>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</si>
  <si>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</si>
  <si>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</si>
  <si>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</si>
  <si>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</si>
  <si>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</si>
  <si>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</si>
  <si>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</si>
  <si>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</si>
  <si>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</si>
  <si>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</si>
  <si>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</si>
  <si>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</si>
  <si>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</si>
  <si>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</si>
  <si>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</si>
  <si>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</si>
  <si>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</si>
  <si>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</si>
  <si>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</si>
  <si>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</si>
  <si>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</si>
  <si>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</si>
  <si>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</si>
  <si>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</si>
  <si>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</si>
  <si>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</si>
  <si>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</si>
  <si>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</si>
  <si>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</si>
  <si>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</si>
  <si>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</si>
  <si>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</si>
  <si>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</si>
  <si>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</si>
  <si>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</si>
  <si>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</si>
  <si>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</si>
  <si>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</si>
  <si>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</si>
  <si>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</si>
  <si>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</si>
  <si>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</si>
  <si>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</si>
  <si>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</si>
  <si>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</si>
  <si>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</si>
  <si>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</si>
  <si>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</si>
  <si>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</si>
  <si>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</si>
  <si>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</si>
  <si>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</si>
  <si>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</si>
  <si>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</si>
  <si>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</si>
  <si>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</si>
  <si>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</si>
  <si>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</si>
  <si>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</si>
  <si>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</si>
  <si>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</si>
  <si>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</si>
  <si>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</si>
  <si>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</si>
  <si>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</si>
  <si>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</si>
  <si>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</si>
  <si>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</si>
  <si>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</si>
  <si>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</si>
  <si>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</si>
  <si>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</si>
  <si>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</si>
  <si>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</si>
  <si>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</si>
  <si>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</si>
  <si>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</si>
  <si>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</si>
  <si>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</si>
  <si>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</si>
  <si>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</si>
  <si>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</si>
  <si>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</si>
  <si>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</si>
  <si>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</si>
  <si>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</si>
  <si>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</si>
  <si>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</si>
  <si>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</si>
  <si>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</si>
  <si>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</si>
  <si>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</si>
  <si>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</si>
  <si>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</si>
  <si>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</si>
  <si>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</si>
  <si>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</si>
  <si>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</si>
  <si>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</si>
  <si>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</si>
  <si>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</si>
  <si>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</si>
  <si>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</si>
  <si>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</si>
  <si>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</si>
  <si>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</si>
  <si>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</si>
  <si>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</si>
  <si>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</si>
  <si>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</si>
  <si>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</si>
  <si>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</si>
  <si>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</si>
  <si>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</si>
  <si>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</si>
  <si>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</si>
  <si>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</si>
  <si>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</si>
  <si>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</si>
  <si>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</si>
  <si>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</si>
  <si>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</si>
  <si>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</si>
  <si>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</si>
  <si>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</si>
  <si>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</si>
  <si>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</si>
  <si>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</si>
  <si>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</si>
  <si>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</si>
  <si>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</si>
  <si>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</si>
  <si>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</si>
  <si>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</si>
  <si>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</si>
  <si>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</si>
  <si>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</si>
  <si>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</si>
  <si>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</si>
  <si>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</si>
  <si>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</si>
  <si>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</si>
  <si>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</si>
  <si>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</si>
  <si>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</si>
  <si>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</si>
  <si>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</si>
  <si>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</si>
  <si>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</si>
  <si>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</si>
  <si>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</si>
  <si>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</si>
  <si>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</si>
  <si>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</si>
  <si>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</si>
  <si>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</si>
  <si>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</si>
  <si>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</si>
  <si>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</si>
  <si>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</si>
  <si>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</si>
  <si>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</si>
  <si>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</si>
  <si>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</si>
  <si>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</si>
  <si>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</si>
  <si>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</si>
  <si>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</si>
  <si>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</si>
  <si>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</si>
  <si>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</si>
  <si>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</si>
  <si>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</si>
  <si>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</si>
  <si>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</si>
  <si>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</si>
  <si>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</si>
  <si>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</si>
  <si>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</si>
  <si>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</si>
  <si>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</si>
  <si>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</si>
  <si>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</si>
  <si>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</si>
  <si>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</si>
  <si>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</si>
  <si>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</si>
  <si>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</si>
  <si>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</si>
  <si>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</si>
  <si>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</si>
  <si>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</si>
  <si>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</si>
  <si>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</si>
  <si>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</si>
  <si>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</si>
  <si>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</si>
  <si>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</si>
  <si>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</si>
  <si>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</si>
  <si>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</si>
  <si>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</si>
  <si>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</si>
  <si>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</si>
  <si>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</si>
  <si>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</si>
  <si>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</si>
  <si>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</si>
  <si>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</si>
  <si>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</si>
  <si>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</si>
  <si>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</si>
  <si>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</si>
  <si>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</si>
  <si>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</si>
  <si>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</si>
  <si>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</si>
  <si>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</si>
  <si>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</si>
  <si>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</si>
  <si>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</si>
  <si>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</si>
  <si>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</si>
  <si>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</si>
  <si>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</si>
  <si>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</si>
  <si>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</si>
  <si>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</si>
  <si>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</si>
  <si>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</si>
  <si>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</si>
  <si>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</si>
  <si>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</si>
  <si>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</si>
  <si>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</si>
  <si>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</si>
  <si>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</si>
  <si>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</si>
  <si>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</si>
  <si>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</si>
  <si>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</si>
  <si>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</si>
  <si>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</si>
  <si>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</si>
  <si>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</si>
  <si>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</si>
  <si>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</si>
  <si>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</si>
  <si>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</si>
  <si>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</si>
  <si>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</si>
  <si>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</si>
  <si>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</si>
  <si>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</si>
  <si>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</si>
  <si>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</si>
  <si>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</si>
  <si>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</si>
  <si>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</si>
  <si>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</si>
  <si>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</si>
  <si>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</si>
  <si>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</si>
  <si>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</si>
  <si>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</si>
  <si>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</si>
  <si>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</si>
  <si>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</si>
  <si>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</si>
  <si>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</si>
  <si>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</si>
  <si>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</si>
  <si>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</si>
  <si>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</si>
  <si>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</si>
  <si>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</si>
  <si>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</si>
  <si>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</si>
  <si>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</si>
  <si>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</si>
  <si>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</si>
  <si>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</si>
  <si>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</si>
  <si>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</si>
  <si>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</si>
  <si>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</si>
  <si>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</si>
  <si>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</si>
  <si>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</si>
  <si>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</si>
  <si>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</si>
  <si>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</si>
  <si>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</si>
  <si>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</si>
  <si>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</si>
  <si>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</si>
  <si>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</si>
  <si>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</si>
  <si>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</si>
  <si>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</si>
  <si>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</si>
  <si>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</si>
  <si>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</si>
  <si>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</si>
  <si>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</si>
  <si>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</si>
  <si>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</si>
  <si>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</si>
  <si>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</si>
  <si>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</si>
  <si>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</si>
  <si>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</si>
  <si>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</si>
  <si>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</si>
  <si>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</si>
  <si>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</si>
  <si>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</si>
  <si>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</si>
  <si>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</si>
  <si>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</si>
  <si>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</si>
  <si>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</si>
  <si>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</si>
  <si>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</si>
  <si>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</si>
  <si>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</si>
  <si>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</si>
  <si>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</si>
  <si>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</si>
  <si>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</si>
  <si>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</si>
  <si>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</si>
  <si>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</si>
  <si>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</si>
  <si>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</si>
  <si>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</si>
  <si>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</si>
  <si>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</si>
  <si>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</si>
  <si>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</si>
  <si>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</si>
  <si>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</si>
  <si>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</si>
  <si>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</si>
  <si>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</si>
  <si>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</si>
  <si>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</si>
  <si>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</si>
  <si>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</si>
  <si>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</si>
  <si>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</si>
  <si>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</si>
  <si>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</si>
  <si>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</si>
  <si>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</si>
  <si>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</si>
  <si>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</si>
  <si>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</si>
  <si>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</si>
  <si>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</si>
  <si>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</si>
  <si>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</si>
  <si>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</si>
  <si>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</si>
  <si>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</si>
  <si>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</si>
  <si>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</si>
  <si>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</si>
  <si>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</si>
  <si>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</si>
  <si>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</si>
  <si>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</si>
  <si>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</si>
  <si>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</si>
  <si>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</si>
  <si>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</si>
  <si>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</si>
  <si>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</si>
  <si>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</si>
  <si>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</si>
  <si>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</si>
  <si>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</si>
  <si>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</si>
  <si>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</si>
  <si>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</si>
  <si>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</si>
  <si>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</si>
  <si>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</si>
  <si>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</si>
  <si>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</si>
  <si>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</si>
  <si>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</si>
  <si>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</si>
  <si>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</si>
  <si>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</si>
  <si>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</si>
  <si>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</si>
  <si>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</si>
  <si>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</si>
  <si>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</si>
  <si>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</si>
  <si>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</si>
  <si>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</si>
  <si>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</si>
  <si>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</si>
  <si>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</si>
  <si>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</si>
  <si>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</si>
  <si>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</si>
  <si>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</si>
  <si>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</si>
  <si>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</si>
  <si>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</si>
  <si>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</si>
  <si>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</si>
  <si>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</si>
  <si>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</si>
  <si>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</si>
  <si>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</si>
  <si>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</si>
  <si>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</si>
  <si>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</si>
  <si>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</si>
  <si>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</si>
  <si>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</si>
  <si>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</si>
  <si>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</si>
  <si>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</si>
  <si>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</si>
  <si>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</si>
  <si>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</si>
  <si>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</si>
  <si>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</si>
  <si>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</si>
  <si>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</si>
  <si>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</si>
  <si>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</si>
  <si>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</si>
  <si>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</si>
  <si>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</si>
  <si>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</si>
  <si>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</si>
  <si>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</si>
  <si>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</si>
  <si>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</si>
  <si>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</si>
  <si>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</si>
  <si>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</si>
  <si>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</si>
  <si>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</si>
  <si>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</si>
  <si>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</si>
  <si>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</si>
  <si>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</si>
  <si>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</si>
  <si>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</si>
  <si>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</si>
  <si>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</si>
  <si>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</si>
  <si>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</si>
  <si>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</si>
  <si>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</si>
  <si>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</si>
  <si>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</si>
  <si>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</si>
  <si>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</si>
  <si>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</si>
  <si>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</si>
  <si>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</si>
  <si>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</si>
  <si>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</si>
  <si>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</si>
  <si>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</si>
  <si>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</si>
  <si>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</si>
  <si>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</si>
  <si>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</si>
  <si>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</si>
  <si>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</si>
  <si>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</si>
  <si>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</si>
  <si>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</si>
  <si>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</si>
  <si>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</si>
  <si>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</si>
  <si>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</si>
  <si>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</si>
  <si>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</si>
  <si>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</si>
  <si>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</si>
  <si>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</si>
  <si>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</si>
  <si>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</si>
  <si>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</si>
  <si>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</si>
  <si>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</si>
  <si>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</si>
  <si>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</si>
  <si>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</si>
  <si>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</si>
  <si>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</si>
  <si>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</si>
  <si>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</si>
  <si>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</si>
  <si>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</si>
  <si>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</si>
  <si>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</si>
  <si>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</si>
  <si>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</si>
  <si>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</si>
  <si>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</si>
  <si>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</si>
  <si>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</si>
  <si>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</si>
  <si>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</si>
  <si>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</si>
  <si>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</si>
  <si>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</si>
  <si>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</si>
  <si>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</si>
  <si>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</si>
  <si>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</si>
  <si>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</si>
  <si>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</si>
  <si>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</si>
  <si>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</si>
  <si>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</si>
  <si>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</si>
  <si>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</si>
  <si>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</si>
  <si>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</si>
  <si>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</si>
  <si>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</si>
  <si>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</si>
  <si>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</si>
  <si>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</si>
  <si>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</si>
  <si>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</si>
  <si>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</si>
  <si>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</si>
  <si>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</si>
  <si>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</si>
  <si>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</si>
  <si>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</si>
  <si>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</si>
  <si>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</si>
  <si>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</si>
  <si>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</si>
  <si>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</si>
  <si>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</si>
  <si>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</si>
  <si>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</si>
  <si>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</si>
  <si>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</si>
  <si>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</si>
  <si>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</si>
  <si>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</si>
  <si>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</si>
  <si>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</si>
  <si>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</si>
  <si>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</si>
  <si>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</si>
  <si>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</si>
  <si>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</si>
  <si>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</si>
  <si>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</si>
  <si>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</si>
  <si>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</si>
  <si>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</si>
  <si>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</si>
  <si>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</si>
  <si>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</si>
  <si>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</si>
  <si>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</si>
  <si>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</si>
  <si>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</si>
  <si>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</si>
  <si>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</si>
  <si>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</si>
  <si>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</si>
  <si>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</si>
  <si>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</si>
  <si>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</si>
  <si>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</si>
  <si>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</si>
  <si>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</si>
  <si>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</si>
  <si>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</si>
  <si>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</si>
  <si>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</si>
  <si>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</si>
  <si>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</si>
  <si>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</si>
  <si>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</si>
  <si>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</si>
  <si>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</si>
  <si>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</si>
  <si>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</si>
  <si>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</si>
  <si>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</si>
  <si>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</si>
  <si>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</si>
  <si>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</si>
  <si>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</si>
  <si>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</si>
  <si>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</si>
  <si>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</si>
  <si>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</si>
  <si>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</si>
  <si>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</si>
  <si>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</si>
  <si>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</si>
  <si>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</si>
  <si>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</si>
  <si>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</si>
  <si>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</si>
  <si>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</si>
  <si>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</si>
  <si>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</si>
  <si>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</si>
  <si>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</si>
  <si>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</si>
  <si>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</si>
  <si>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</si>
  <si>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</si>
  <si>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</si>
  <si>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</si>
  <si>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</si>
  <si>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</si>
  <si>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</si>
  <si>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</si>
  <si>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</si>
  <si>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</si>
  <si>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</si>
  <si>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</si>
  <si>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</si>
  <si>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</si>
  <si>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</si>
  <si>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</si>
  <si>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</si>
  <si>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</si>
  <si>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</si>
  <si>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</si>
  <si>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</si>
  <si>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</si>
  <si>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</si>
  <si>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</si>
  <si>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</si>
  <si>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</si>
  <si>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</si>
  <si>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</si>
  <si>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</si>
  <si>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</si>
  <si>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</si>
  <si>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</si>
  <si>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</si>
  <si>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</si>
  <si>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</si>
  <si>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</si>
  <si>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</si>
  <si>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</si>
  <si>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</si>
  <si>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</si>
  <si>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</si>
  <si>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</si>
  <si>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</si>
  <si>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</si>
  <si>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</si>
  <si>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</si>
  <si>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</si>
  <si>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</si>
  <si>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</si>
  <si>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</si>
  <si>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</si>
  <si>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</si>
  <si>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</si>
  <si>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</si>
  <si>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</si>
  <si>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</si>
  <si>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</si>
  <si>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</si>
  <si>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</si>
  <si>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</si>
  <si>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</si>
  <si>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</si>
  <si>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</si>
  <si>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</si>
  <si>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</si>
  <si>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</si>
  <si>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</si>
  <si>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</si>
  <si>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</si>
  <si>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</si>
  <si>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</si>
  <si>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</si>
  <si>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</si>
  <si>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</si>
  <si>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</si>
  <si>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</si>
  <si>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</si>
  <si>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</si>
  <si>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</si>
  <si>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</si>
  <si>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</si>
  <si>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</si>
  <si>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</si>
  <si>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</si>
  <si>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</si>
  <si>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</si>
  <si>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</si>
  <si>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</si>
  <si>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</si>
  <si>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</si>
  <si>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</si>
  <si>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</si>
  <si>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</si>
  <si>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</si>
  <si>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</si>
  <si>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</si>
  <si>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</si>
  <si>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</si>
  <si>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</si>
  <si>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</si>
  <si>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</si>
  <si>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</si>
  <si>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</si>
  <si>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</si>
  <si>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</si>
  <si>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</si>
  <si>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</si>
  <si>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</si>
  <si>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</si>
  <si>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</si>
  <si>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</si>
  <si>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</si>
  <si>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</si>
  <si>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</si>
  <si>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</si>
  <si>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</si>
  <si>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</si>
  <si>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</si>
  <si>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</si>
  <si>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</si>
  <si>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</si>
  <si>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</si>
  <si>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</si>
  <si>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</si>
  <si>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</si>
  <si>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</si>
  <si>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</si>
  <si>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</si>
  <si>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</si>
  <si>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</si>
  <si>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</si>
  <si>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</si>
  <si>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</si>
  <si>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</si>
  <si>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</si>
  <si>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</si>
  <si>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</si>
  <si>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</si>
  <si>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</si>
  <si>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</si>
  <si>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</si>
  <si>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</si>
  <si>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</si>
  <si>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</si>
  <si>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</si>
  <si>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</si>
  <si>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</si>
  <si>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</si>
  <si>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</si>
  <si>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</si>
  <si>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</si>
  <si>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</si>
  <si>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</si>
  <si>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</si>
  <si>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</si>
  <si>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</si>
  <si>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</si>
  <si>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</si>
  <si>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</si>
  <si>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</si>
  <si>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</si>
  <si>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</si>
  <si>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</si>
  <si>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</si>
  <si>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</si>
  <si>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</si>
  <si>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</si>
  <si>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</si>
  <si>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</si>
  <si>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</si>
  <si>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</si>
  <si>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</si>
  <si>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</si>
  <si>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</si>
  <si>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</si>
  <si>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</si>
  <si>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</si>
  <si>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</si>
  <si>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</si>
  <si>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</si>
  <si>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</si>
  <si>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</si>
  <si>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</si>
  <si>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</si>
  <si>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</si>
  <si>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</si>
  <si>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</si>
  <si>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</si>
  <si>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</si>
  <si>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</si>
  <si>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</si>
  <si>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</si>
  <si>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</si>
  <si>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</si>
  <si>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</si>
  <si>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</si>
  <si>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</si>
  <si>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</si>
  <si>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</si>
  <si>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</si>
  <si>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</si>
  <si>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</si>
  <si>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</si>
  <si>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</si>
  <si>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</si>
  <si>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</si>
  <si>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</si>
  <si>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</si>
  <si>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</si>
  <si>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</si>
  <si>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</si>
  <si>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</si>
  <si>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</si>
  <si>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</si>
  <si>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</si>
  <si>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</si>
  <si>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</si>
  <si>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</si>
  <si>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</si>
  <si>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</si>
  <si>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</si>
  <si>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</si>
  <si>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</si>
  <si>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</si>
  <si>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</si>
  <si>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</si>
  <si>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</si>
  <si>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</si>
  <si>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</si>
  <si>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</si>
  <si>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</si>
  <si>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</si>
  <si>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</si>
  <si>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</si>
  <si>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</si>
  <si>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</si>
  <si>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</si>
  <si>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</si>
  <si>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</si>
  <si>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</si>
  <si>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</si>
  <si>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</si>
  <si>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</si>
  <si>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</si>
  <si>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</si>
  <si>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</si>
  <si>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</si>
  <si>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</si>
  <si>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</si>
  <si>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</si>
  <si>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</si>
  <si>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</si>
  <si>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</si>
  <si>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</si>
  <si>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</si>
  <si>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</si>
  <si>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</si>
  <si>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</si>
  <si>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</si>
  <si>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</si>
  <si>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</si>
  <si>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</si>
  <si>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</si>
  <si>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</si>
  <si>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</si>
  <si>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</si>
  <si>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</si>
  <si>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</si>
  <si>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</si>
  <si>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</si>
  <si>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</si>
  <si>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</si>
  <si>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</si>
  <si>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</si>
  <si>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</si>
  <si>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</si>
  <si>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</si>
  <si>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</si>
  <si>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</si>
  <si>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</si>
  <si>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</si>
  <si>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</si>
  <si>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</si>
  <si>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</si>
  <si>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</si>
  <si>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</si>
  <si>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</si>
  <si>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</si>
  <si>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</si>
  <si>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</si>
  <si>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</si>
  <si>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</si>
  <si>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</si>
  <si>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</si>
  <si>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</si>
  <si>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</si>
  <si>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</si>
  <si>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</si>
  <si>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</si>
  <si>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</si>
  <si>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</si>
  <si>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</si>
  <si>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</si>
  <si>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</si>
  <si>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</si>
  <si>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</si>
  <si>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</si>
  <si>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</si>
  <si>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</si>
  <si>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</si>
  <si>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</si>
  <si>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</si>
  <si>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</si>
  <si>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</si>
  <si>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</si>
  <si>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</si>
  <si>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</si>
  <si>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</si>
  <si>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</si>
  <si>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</si>
  <si>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</si>
  <si>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</si>
  <si>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</si>
  <si>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</si>
  <si>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</si>
  <si>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</si>
  <si>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</si>
  <si>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</si>
  <si>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</si>
  <si>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</si>
  <si>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</si>
  <si>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</si>
  <si>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</si>
  <si>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</si>
  <si>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</si>
  <si>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</si>
  <si>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</si>
  <si>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</si>
  <si>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</si>
  <si>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</si>
  <si>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</si>
  <si>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</si>
  <si>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</si>
  <si>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</si>
  <si>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</si>
  <si>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</si>
  <si>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</si>
  <si>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</si>
  <si>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</si>
  <si>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</si>
  <si>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</si>
  <si>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</si>
  <si>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</si>
  <si>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</si>
  <si>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</si>
  <si>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</si>
  <si>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</si>
  <si>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</si>
  <si>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</si>
  <si>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</si>
  <si>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</si>
  <si>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</si>
  <si>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</si>
  <si>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</si>
  <si>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</si>
  <si>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</si>
  <si>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</si>
  <si>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</si>
  <si>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</si>
  <si>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</si>
  <si>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</si>
  <si>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</si>
  <si>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</si>
  <si>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</si>
  <si>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</si>
  <si>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</si>
  <si>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</si>
  <si>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</si>
  <si>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</si>
  <si>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</si>
  <si>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</si>
  <si>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</si>
  <si>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</si>
  <si>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</si>
  <si>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</si>
  <si>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</si>
  <si>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</si>
  <si>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</si>
  <si>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</si>
  <si>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</si>
  <si>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</si>
  <si>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</si>
  <si>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</si>
  <si>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</si>
  <si>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</si>
  <si>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</si>
  <si>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</si>
  <si>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</si>
  <si>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</si>
  <si>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</si>
  <si>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</si>
  <si>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</si>
  <si>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</si>
  <si>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</si>
  <si>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</si>
  <si>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</si>
  <si>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</si>
  <si>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</si>
  <si>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</si>
  <si>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</si>
  <si>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</si>
  <si>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</si>
  <si>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</si>
  <si>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</si>
  <si>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</si>
  <si>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</si>
  <si>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</si>
  <si>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</si>
  <si>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</si>
  <si>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</si>
  <si>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</si>
  <si>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</si>
  <si>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</si>
  <si>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</si>
  <si>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</si>
  <si>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</si>
  <si>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</si>
  <si>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</si>
  <si>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</si>
  <si>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</si>
  <si>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</si>
  <si>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</si>
  <si>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</si>
  <si>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</si>
  <si>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</si>
  <si>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</si>
  <si>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</si>
  <si>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</si>
  <si>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</si>
  <si>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</si>
  <si>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</si>
  <si>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</si>
  <si>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</si>
  <si>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</si>
  <si>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</si>
  <si>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</si>
  <si>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</si>
  <si>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</si>
  <si>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</si>
  <si>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</si>
  <si>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</si>
  <si>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</si>
  <si>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</si>
  <si>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</si>
  <si>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</si>
  <si>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</si>
  <si>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</si>
  <si>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</si>
  <si>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</si>
  <si>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</si>
  <si>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</si>
  <si>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</si>
  <si>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</si>
  <si>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</si>
  <si>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</si>
  <si>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</si>
  <si>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</si>
  <si>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</si>
  <si>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</si>
  <si>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</si>
  <si>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</si>
  <si>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</si>
  <si>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</si>
  <si>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</si>
  <si>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</si>
  <si>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</si>
  <si>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</si>
  <si>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</si>
  <si>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</si>
  <si>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</si>
  <si>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</si>
  <si>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</si>
  <si>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</si>
  <si>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</si>
  <si>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</si>
  <si>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</si>
  <si>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</si>
  <si>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</si>
  <si>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</si>
  <si>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</si>
  <si>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</si>
  <si>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</si>
  <si>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</si>
  <si>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</si>
  <si>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</si>
  <si>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</si>
  <si>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</si>
  <si>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</si>
  <si>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</si>
  <si>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</si>
  <si>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</si>
  <si>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</si>
  <si>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</si>
  <si>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</si>
  <si>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</si>
  <si>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</si>
  <si>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</si>
  <si>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</si>
  <si>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</si>
  <si>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</si>
  <si>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</si>
  <si>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</si>
  <si>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</si>
  <si>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</si>
  <si>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</si>
  <si>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</si>
  <si>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</si>
  <si>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</si>
  <si>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</si>
  <si>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</si>
  <si>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</si>
  <si>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</si>
  <si>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</si>
  <si>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</si>
  <si>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</si>
  <si>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</si>
  <si>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</si>
  <si>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</si>
  <si>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</si>
  <si>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</si>
  <si>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</si>
  <si>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</si>
  <si>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</si>
  <si>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</si>
  <si>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</si>
  <si>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</si>
  <si>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</si>
  <si>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</si>
  <si>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</si>
  <si>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</si>
  <si>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</si>
  <si>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</si>
  <si>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</si>
  <si>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</si>
  <si>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</si>
  <si>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</si>
  <si>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</si>
  <si>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</si>
  <si>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</si>
  <si>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</si>
  <si>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</si>
  <si>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</si>
  <si>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</si>
  <si>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</si>
  <si>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</si>
  <si>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</si>
  <si>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</si>
  <si>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</si>
  <si>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</si>
  <si>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</si>
  <si>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</si>
  <si>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</si>
  <si>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</si>
  <si>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</si>
  <si>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</si>
  <si>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</si>
  <si>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</si>
  <si>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</si>
  <si>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</si>
  <si>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</si>
  <si>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</si>
  <si>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</si>
  <si>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</si>
  <si>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</si>
  <si>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</si>
  <si>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</si>
  <si>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</si>
  <si>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</si>
  <si>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</si>
  <si>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</si>
  <si>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</si>
  <si>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</si>
  <si>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</si>
  <si>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</si>
  <si>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</si>
  <si>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</si>
  <si>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</si>
  <si>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</si>
  <si>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</si>
  <si>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</si>
  <si>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</si>
  <si>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</si>
  <si>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</si>
  <si>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</si>
  <si>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</si>
  <si>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</si>
  <si>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</si>
  <si>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</si>
  <si>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</si>
  <si>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</si>
  <si>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</si>
  <si>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</si>
  <si>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</si>
  <si>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</si>
  <si>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</si>
  <si>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</si>
  <si>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</si>
  <si>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</si>
  <si>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</si>
  <si>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</si>
  <si>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</si>
  <si>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</si>
  <si>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</si>
  <si>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</si>
  <si>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</si>
  <si>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</si>
  <si>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</si>
  <si>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</si>
  <si>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</si>
  <si>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</si>
  <si>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</si>
  <si>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</si>
  <si>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</si>
  <si>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</si>
  <si>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</si>
  <si>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</si>
  <si>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</si>
  <si>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</si>
  <si>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</si>
  <si>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</si>
  <si>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</si>
  <si>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</si>
  <si>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</si>
  <si>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</si>
  <si>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</si>
  <si>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</si>
  <si>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</si>
  <si>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</si>
  <si>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</si>
  <si>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</si>
  <si>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</si>
  <si>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</si>
  <si>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</si>
  <si>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</si>
  <si>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</si>
  <si>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</si>
  <si>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</si>
  <si>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</si>
  <si>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</si>
  <si>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</si>
  <si>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</si>
  <si>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</si>
  <si>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</si>
  <si>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</si>
  <si>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</si>
  <si>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</si>
  <si>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</si>
  <si>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</si>
  <si>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</si>
  <si>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</si>
  <si>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</si>
  <si>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</si>
  <si>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</si>
  <si>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</si>
  <si>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</si>
  <si>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</si>
  <si>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</si>
  <si>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</si>
  <si>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</si>
  <si>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</si>
  <si>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</si>
  <si>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</si>
  <si>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</si>
  <si>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</si>
  <si>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</si>
  <si>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</si>
  <si>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</si>
  <si>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</si>
  <si>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</si>
  <si>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</si>
  <si>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</si>
  <si>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</si>
  <si>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</si>
  <si>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</si>
  <si>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</si>
  <si>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</si>
  <si>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</si>
  <si>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</si>
  <si>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</si>
  <si>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</si>
  <si>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</si>
  <si>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</si>
  <si>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</si>
  <si>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</si>
  <si>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</si>
  <si>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</si>
  <si>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</si>
  <si>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</si>
  <si>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</si>
  <si>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</si>
  <si>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</si>
  <si>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</si>
  <si>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</si>
  <si>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</si>
  <si>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</si>
  <si>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</si>
  <si>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</si>
  <si>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</si>
  <si>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</si>
  <si>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</si>
  <si>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</si>
  <si>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</si>
  <si>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</si>
  <si>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</si>
  <si>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</si>
  <si>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</si>
  <si>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</si>
  <si>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</si>
  <si>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</si>
  <si>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</si>
  <si>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</si>
  <si>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</si>
  <si>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</si>
  <si>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</si>
  <si>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</si>
  <si>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</si>
  <si>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</si>
  <si>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</si>
  <si>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</si>
  <si>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</si>
  <si>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</si>
  <si>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</si>
  <si>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</si>
  <si>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</si>
  <si>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</si>
  <si>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</si>
  <si>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</si>
  <si>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</si>
  <si>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</si>
  <si>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</si>
  <si>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</si>
  <si>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</si>
  <si>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</si>
  <si>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</si>
  <si>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</si>
  <si>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</si>
  <si>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</si>
  <si>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</si>
  <si>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</si>
  <si>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</si>
  <si>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</si>
  <si>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</si>
  <si>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</si>
  <si>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</si>
  <si>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</si>
  <si>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</si>
  <si>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</si>
  <si>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</si>
  <si>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</si>
  <si>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</si>
  <si>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</si>
  <si>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</si>
  <si>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</si>
  <si>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</si>
  <si>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</si>
  <si>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</si>
  <si>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</si>
  <si>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</si>
  <si>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</si>
  <si>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</si>
  <si>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</si>
  <si>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</si>
  <si>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</si>
  <si>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</si>
  <si>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</si>
  <si>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</si>
  <si>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</si>
  <si>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</si>
  <si>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</si>
  <si>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</si>
  <si>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</si>
  <si>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</si>
  <si>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</si>
  <si>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</si>
  <si>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</si>
  <si>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</si>
  <si>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</si>
  <si>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</si>
  <si>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</si>
  <si>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</si>
  <si>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</si>
  <si>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</si>
  <si>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</si>
  <si>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</si>
  <si>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</si>
  <si>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</si>
  <si>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</si>
  <si>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</si>
  <si>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</si>
  <si>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</si>
  <si>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</si>
  <si>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</si>
  <si>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</si>
  <si>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</si>
  <si>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</si>
  <si>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</si>
  <si>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</si>
  <si>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</si>
  <si>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</si>
  <si>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</si>
  <si>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</si>
  <si>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</si>
  <si>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</si>
  <si>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</si>
  <si>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</si>
  <si>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</si>
  <si>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</si>
  <si>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</si>
  <si>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</si>
  <si>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</si>
  <si>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</si>
  <si>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</si>
  <si>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</si>
  <si>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</si>
  <si>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</si>
  <si>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</si>
  <si>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</si>
  <si>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</si>
  <si>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</si>
  <si>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</si>
  <si>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</si>
  <si>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</si>
  <si>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</si>
  <si>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</si>
  <si>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</si>
  <si>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</si>
  <si>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</si>
  <si>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</si>
  <si>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</si>
  <si>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</si>
  <si>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</si>
  <si>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</si>
  <si>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</si>
  <si>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</si>
  <si>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</si>
  <si>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</si>
  <si>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</si>
  <si>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</si>
  <si>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</si>
  <si>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</si>
  <si>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</si>
  <si>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</si>
  <si>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</si>
  <si>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</si>
  <si>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</si>
  <si>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</si>
  <si>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</si>
  <si>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</si>
  <si>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</si>
  <si>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</si>
  <si>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</si>
  <si>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</si>
  <si>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</si>
  <si>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</si>
  <si>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</si>
  <si>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</si>
  <si>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</si>
  <si>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</si>
  <si>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</si>
  <si>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</si>
  <si>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</si>
  <si>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</si>
  <si>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</si>
  <si>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</si>
  <si>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</si>
  <si>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</si>
  <si>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</si>
  <si>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</si>
  <si>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</si>
  <si>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</si>
  <si>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</si>
  <si>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</si>
  <si>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</si>
  <si>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</si>
  <si>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</si>
  <si>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</si>
  <si>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</si>
  <si>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</si>
  <si>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</si>
  <si>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</si>
  <si>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</si>
  <si>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</si>
  <si>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</si>
  <si>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</si>
  <si>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</si>
  <si>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</si>
  <si>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</si>
  <si>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</si>
  <si>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</si>
  <si>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</si>
  <si>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</si>
  <si>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</si>
  <si>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</si>
  <si>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</si>
  <si>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</si>
  <si>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</si>
  <si>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</si>
  <si>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</si>
  <si>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</si>
  <si>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</si>
  <si>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</si>
  <si>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</si>
  <si>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</si>
  <si>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</si>
  <si>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</si>
  <si>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</si>
  <si>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</si>
  <si>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</si>
  <si>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</si>
  <si>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</si>
  <si>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</si>
  <si>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</si>
  <si>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</si>
  <si>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</si>
  <si>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</si>
  <si>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</si>
  <si>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</si>
  <si>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</si>
  <si>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</si>
  <si>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</si>
  <si>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</si>
  <si>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</si>
  <si>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</si>
  <si>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</si>
  <si>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</si>
  <si>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</si>
  <si>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</si>
  <si>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</si>
  <si>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</si>
  <si>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</si>
  <si>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</si>
  <si>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</si>
  <si>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</si>
  <si>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</si>
  <si>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</si>
  <si>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</si>
  <si>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</si>
  <si>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</si>
  <si>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</si>
  <si>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</si>
  <si>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</si>
  <si>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</si>
  <si>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</si>
  <si>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</si>
  <si>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</si>
  <si>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</si>
  <si>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</si>
  <si>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</si>
  <si>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</si>
  <si>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</si>
  <si>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</si>
  <si>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</si>
  <si>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</si>
  <si>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</si>
  <si>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</si>
  <si>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</si>
  <si>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</si>
  <si>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</si>
  <si>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</si>
  <si>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</si>
  <si>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</si>
  <si>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</si>
  <si>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</si>
  <si>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</si>
  <si>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</si>
  <si>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</si>
  <si>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</si>
  <si>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</si>
  <si>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</si>
  <si>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</si>
  <si>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</si>
  <si>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</si>
  <si>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</si>
  <si>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</si>
  <si>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</si>
  <si>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</si>
  <si>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</si>
  <si>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</si>
  <si>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</si>
  <si>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</si>
  <si>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</si>
  <si>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</si>
  <si>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</si>
  <si>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</si>
  <si>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</si>
  <si>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</si>
  <si>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</si>
  <si>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</si>
  <si>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</si>
  <si>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</si>
  <si>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</si>
  <si>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</si>
  <si>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</si>
  <si>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</si>
  <si>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</si>
  <si>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</si>
  <si>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</si>
  <si>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</si>
  <si>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</si>
  <si>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</si>
  <si>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</si>
  <si>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</si>
  <si>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</si>
  <si>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</si>
  <si>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</si>
  <si>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</si>
  <si>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</si>
  <si>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</si>
  <si>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</si>
  <si>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</si>
  <si>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</si>
  <si>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</si>
  <si>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</si>
  <si>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</si>
  <si>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</si>
  <si>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</si>
  <si>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</si>
  <si>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</si>
  <si>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</si>
  <si>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</si>
  <si>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</si>
  <si>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</si>
  <si>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</si>
  <si>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</si>
  <si>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</si>
  <si>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</si>
  <si>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</si>
  <si>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</si>
  <si>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</si>
  <si>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</si>
  <si>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</si>
  <si>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</si>
  <si>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</si>
  <si>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</si>
  <si>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</si>
  <si>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</si>
  <si>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</si>
  <si>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</si>
  <si>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</si>
  <si>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</si>
  <si>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</si>
  <si>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</si>
  <si>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</si>
  <si>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</si>
  <si>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</si>
  <si>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</si>
  <si>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</si>
  <si>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</si>
  <si>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</si>
  <si>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</si>
  <si>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</si>
  <si>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</si>
  <si>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</si>
  <si>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</si>
  <si>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</si>
  <si>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</si>
  <si>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</si>
  <si>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</si>
  <si>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</si>
  <si>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</si>
  <si>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</si>
  <si>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</si>
  <si>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</si>
  <si>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</si>
  <si>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</si>
  <si>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</si>
  <si>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</si>
  <si>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</si>
  <si>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</si>
  <si>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</si>
  <si>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</si>
  <si>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</si>
  <si>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</si>
  <si>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</si>
  <si>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</si>
  <si>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</si>
  <si>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</si>
  <si>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</si>
  <si>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</si>
  <si>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</si>
  <si>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</si>
  <si>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</si>
  <si>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</si>
  <si>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</si>
  <si>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</si>
  <si>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</si>
  <si>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</si>
  <si>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</si>
  <si>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</si>
  <si>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</si>
  <si>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</si>
  <si>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</si>
  <si>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</si>
  <si>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</si>
  <si>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</si>
  <si>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</si>
  <si>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</si>
  <si>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</si>
  <si>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</si>
  <si>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</si>
  <si>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</si>
  <si>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</si>
  <si>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</si>
  <si>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</si>
  <si>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</si>
  <si>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</si>
  <si>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</si>
  <si>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</si>
  <si>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</si>
  <si>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</si>
  <si>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</si>
  <si>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</si>
  <si>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</si>
  <si>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</si>
  <si>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</si>
  <si>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</si>
  <si>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</si>
  <si>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</si>
  <si>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</si>
  <si>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</si>
  <si>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</si>
  <si>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</si>
  <si>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</si>
  <si>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</si>
  <si>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</si>
  <si>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</si>
  <si>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</si>
  <si>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</si>
  <si>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</si>
  <si>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</si>
  <si>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</si>
  <si>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</si>
  <si>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</si>
  <si>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</si>
  <si>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</si>
  <si>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</si>
  <si>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</si>
  <si>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</si>
  <si>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</si>
  <si>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</si>
  <si>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</si>
  <si>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</si>
  <si>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</si>
  <si>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</si>
  <si>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</si>
  <si>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</si>
  <si>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</si>
  <si>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</si>
  <si>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</si>
  <si>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</si>
  <si>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</si>
  <si>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</si>
  <si>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</si>
  <si>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</si>
  <si>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</si>
  <si>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</si>
  <si>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</si>
  <si>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</si>
  <si>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</si>
  <si>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</si>
  <si>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</si>
  <si>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</si>
  <si>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</si>
  <si>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</si>
  <si>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</si>
  <si>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</si>
  <si>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</si>
  <si>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</si>
  <si>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</si>
  <si>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</si>
  <si>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</si>
  <si>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</si>
  <si>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</si>
  <si>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</si>
  <si>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</si>
  <si>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</si>
  <si>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</si>
  <si>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</si>
  <si>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</si>
  <si>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</si>
  <si>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</si>
  <si>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</si>
  <si>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</si>
  <si>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</si>
  <si>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</si>
  <si>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</si>
  <si>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</si>
  <si>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</si>
  <si>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</si>
  <si>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</si>
  <si>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</si>
  <si>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</si>
  <si>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</si>
  <si>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</si>
  <si>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</si>
  <si>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</si>
  <si>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</si>
  <si>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</si>
  <si>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</si>
  <si>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</si>
  <si>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</si>
  <si>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</si>
  <si>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</si>
  <si>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</si>
  <si>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</si>
  <si>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</si>
  <si>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</si>
  <si>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</si>
  <si>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</si>
  <si>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</si>
  <si>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</si>
  <si>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</si>
  <si>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</si>
  <si>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</si>
  <si>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</si>
  <si>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</si>
  <si>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</si>
  <si>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</si>
  <si>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</si>
  <si>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</si>
  <si>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</si>
  <si>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</si>
  <si>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</si>
  <si>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</si>
  <si>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</si>
  <si>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</si>
  <si>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</si>
  <si>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</si>
  <si>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</si>
  <si>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</si>
  <si>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</si>
  <si>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</si>
  <si>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</si>
  <si>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</si>
  <si>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</si>
  <si>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</si>
  <si>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</si>
  <si>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</si>
  <si>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</si>
  <si>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</si>
  <si>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</si>
  <si>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</si>
  <si>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</si>
  <si>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</si>
  <si>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</si>
  <si>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</si>
  <si>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</si>
  <si>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</si>
  <si>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</si>
  <si>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</si>
  <si>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</si>
  <si>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</si>
  <si>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</si>
  <si>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</si>
  <si>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</si>
  <si>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</si>
  <si>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</si>
  <si>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</si>
  <si>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</si>
  <si>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</si>
  <si>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</si>
  <si>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</si>
  <si>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</si>
  <si>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</si>
  <si>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</si>
  <si>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</si>
  <si>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</si>
  <si>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</si>
  <si>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</si>
  <si>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</si>
  <si>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</si>
  <si>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</si>
  <si>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</si>
  <si>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</si>
  <si>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</si>
  <si>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</si>
  <si>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</si>
  <si>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</si>
  <si>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</si>
  <si>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</si>
  <si>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</si>
  <si>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</si>
  <si>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</si>
  <si>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</si>
  <si>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</si>
  <si>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</si>
  <si>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</si>
  <si>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</si>
  <si>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</si>
  <si>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</si>
  <si>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</si>
  <si>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</si>
  <si>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</si>
  <si>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</si>
  <si>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</si>
  <si>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</si>
  <si>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</si>
  <si>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</si>
  <si>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</si>
  <si>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</si>
  <si>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</si>
  <si>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</si>
  <si>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</si>
  <si>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</si>
  <si>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</si>
  <si>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</si>
  <si>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</si>
  <si>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</si>
  <si>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</si>
  <si>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</si>
  <si>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</si>
  <si>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</si>
  <si>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</si>
  <si>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</si>
  <si>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</si>
  <si>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</si>
  <si>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</si>
  <si>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</si>
  <si>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</si>
  <si>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</si>
  <si>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</si>
  <si>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</si>
  <si>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</si>
  <si>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</si>
  <si>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</si>
  <si>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</si>
  <si>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</si>
  <si>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</si>
  <si>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</si>
  <si>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</si>
  <si>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</si>
  <si>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</si>
  <si>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</si>
  <si>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</si>
  <si>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</si>
  <si>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</si>
  <si>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</si>
  <si>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</si>
  <si>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</si>
  <si>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</si>
  <si>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</si>
  <si>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</si>
  <si>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</si>
  <si>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</si>
  <si>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</si>
  <si>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</si>
  <si>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</si>
  <si>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</si>
  <si>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</si>
  <si>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</si>
  <si>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</si>
  <si>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</si>
  <si>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</si>
  <si>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</si>
  <si>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</si>
  <si>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</si>
  <si>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</si>
  <si>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</si>
  <si>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</si>
  <si>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</si>
  <si>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</si>
  <si>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</si>
  <si>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</si>
  <si>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</si>
  <si>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</si>
  <si>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</si>
  <si>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</si>
  <si>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</si>
  <si>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</si>
  <si>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</si>
  <si>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</si>
  <si>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</si>
  <si>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</si>
  <si>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</si>
  <si>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</si>
  <si>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</si>
  <si>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</si>
  <si>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</si>
  <si>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</si>
  <si>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</si>
  <si>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</si>
  <si>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</si>
  <si>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</si>
  <si>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</si>
  <si>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</si>
  <si>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</si>
  <si>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</si>
  <si>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</si>
  <si>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</si>
  <si>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</si>
  <si>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</si>
  <si>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</si>
  <si>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</si>
  <si>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</si>
  <si>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</si>
  <si>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</si>
  <si>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</si>
  <si>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</si>
  <si>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</si>
  <si>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</si>
  <si>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</si>
  <si>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</si>
  <si>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</si>
  <si>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</si>
  <si>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</si>
  <si>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</si>
  <si>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</si>
  <si>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</si>
  <si>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</si>
  <si>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</si>
  <si>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</si>
  <si>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</si>
  <si>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</si>
  <si>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</si>
  <si>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</si>
  <si>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</si>
  <si>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</si>
  <si>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</si>
  <si>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</si>
  <si>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</si>
  <si>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</si>
  <si>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</si>
  <si>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</si>
  <si>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</si>
  <si>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</si>
  <si>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</si>
  <si>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</si>
  <si>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</si>
  <si>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</si>
  <si>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</si>
  <si>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</si>
  <si>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</si>
  <si>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</si>
  <si>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</si>
  <si>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</si>
  <si>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</si>
  <si>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</si>
  <si>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</si>
  <si>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</si>
  <si>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</si>
  <si>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</si>
  <si>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</si>
  <si>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</si>
  <si>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</si>
  <si>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</si>
  <si>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</si>
  <si>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</si>
  <si>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</si>
  <si>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</si>
  <si>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</si>
  <si>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</si>
  <si>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</si>
  <si>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</si>
  <si>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</si>
  <si>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</si>
  <si>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</si>
  <si>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</si>
  <si>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</si>
  <si>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</si>
  <si>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</si>
  <si>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</si>
  <si>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</si>
  <si>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</si>
  <si>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</si>
  <si>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</si>
  <si>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</si>
  <si>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</si>
  <si>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</si>
  <si>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</si>
  <si>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</si>
  <si>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</si>
  <si>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</si>
  <si>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</si>
  <si>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</si>
  <si>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</si>
  <si>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</si>
  <si>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</si>
  <si>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</si>
  <si>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</si>
  <si>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</si>
  <si>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</si>
  <si>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</si>
  <si>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</si>
  <si>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</si>
  <si>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</si>
  <si>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</si>
  <si>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</si>
  <si>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</si>
  <si>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</si>
  <si>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</si>
  <si>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</si>
  <si>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</si>
  <si>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</si>
  <si>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</si>
  <si>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</si>
  <si>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</si>
  <si>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</si>
  <si>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</si>
  <si>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</si>
  <si>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</si>
  <si>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</si>
  <si>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</si>
  <si>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</si>
  <si>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</si>
  <si>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</si>
  <si>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</si>
  <si>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</si>
  <si>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</si>
  <si>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</si>
  <si>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</si>
  <si>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</si>
  <si>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</si>
  <si>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</si>
  <si>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</si>
  <si>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</si>
  <si>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</si>
  <si>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</si>
  <si>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</si>
  <si>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</si>
  <si>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</si>
  <si>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</si>
  <si>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</si>
  <si>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</si>
  <si>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</si>
  <si>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</si>
  <si>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</si>
  <si>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</si>
  <si>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</si>
  <si>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</si>
  <si>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</si>
  <si>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</si>
  <si>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</si>
  <si>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</si>
  <si>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</si>
  <si>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</si>
  <si>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</si>
  <si>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</si>
  <si>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</si>
  <si>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</si>
  <si>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</si>
  <si>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</si>
  <si>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</si>
  <si>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</si>
  <si>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</si>
  <si>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</si>
  <si>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</si>
  <si>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</si>
  <si>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</si>
  <si>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</si>
  <si>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</si>
  <si>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</si>
  <si>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</si>
  <si>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</si>
  <si>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</si>
  <si>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</si>
  <si>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</si>
  <si>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</si>
  <si>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</si>
  <si>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</si>
  <si>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</si>
  <si>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</si>
  <si>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</si>
  <si>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</si>
  <si>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</si>
  <si>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</si>
  <si>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</si>
  <si>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</si>
  <si>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</si>
  <si>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</si>
  <si>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</si>
  <si>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</si>
  <si>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</si>
  <si>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</si>
  <si>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</si>
  <si>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</si>
  <si>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</si>
  <si>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</si>
  <si>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</si>
  <si>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</si>
  <si>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</si>
  <si>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</si>
  <si>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</si>
  <si>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</si>
  <si>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</si>
  <si>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</si>
  <si>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</si>
  <si>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</si>
  <si>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</si>
  <si>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</si>
  <si>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</si>
  <si>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</si>
  <si>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</si>
  <si>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</si>
  <si>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</si>
  <si>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</si>
  <si>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</si>
  <si>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</si>
  <si>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</si>
  <si>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</si>
  <si>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</si>
  <si>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</si>
  <si>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</si>
  <si>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</si>
  <si>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</si>
  <si>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</si>
  <si>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</si>
  <si>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</si>
  <si>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</si>
  <si>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</si>
  <si>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</si>
  <si>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</si>
  <si>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</si>
  <si>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</si>
  <si>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</si>
  <si>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</si>
  <si>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</si>
  <si>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</si>
  <si>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</si>
  <si>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</si>
  <si>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</si>
  <si>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</si>
  <si>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</si>
  <si>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</si>
  <si>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</si>
  <si>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</si>
  <si>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</si>
  <si>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</si>
  <si>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</si>
  <si>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</si>
  <si>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</si>
  <si>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</si>
  <si>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</si>
  <si>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</si>
  <si>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</si>
  <si>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</si>
  <si>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</si>
  <si>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</si>
  <si>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</si>
  <si>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</si>
  <si>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</si>
  <si>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</si>
  <si>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</si>
  <si>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</si>
  <si>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</si>
  <si>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</si>
  <si>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</si>
  <si>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</si>
  <si>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</si>
  <si>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</si>
  <si>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</si>
  <si>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</si>
  <si>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</si>
  <si>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</si>
  <si>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</si>
  <si>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</si>
  <si>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</si>
  <si>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</si>
  <si>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</si>
  <si>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</si>
  <si>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</si>
  <si>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</si>
  <si>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</si>
  <si>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</si>
  <si>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</si>
  <si>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</si>
  <si>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</si>
  <si>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</si>
  <si>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</si>
  <si>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</si>
  <si>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</si>
  <si>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</si>
  <si>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</si>
  <si>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</si>
  <si>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</si>
  <si>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</si>
  <si>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</si>
  <si>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</si>
  <si>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</si>
  <si>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</si>
  <si>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</si>
  <si>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</si>
  <si>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</si>
  <si>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</si>
  <si>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</si>
  <si>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</si>
  <si>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</si>
  <si>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</si>
  <si>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</si>
  <si>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</si>
  <si>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</si>
  <si>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</si>
  <si>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</si>
  <si>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</si>
  <si>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</si>
  <si>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</si>
  <si>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</si>
  <si>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</si>
  <si>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</si>
  <si>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</si>
  <si>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</si>
  <si>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</si>
  <si>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</si>
  <si>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</si>
  <si>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</si>
  <si>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</si>
  <si>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</si>
  <si>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</si>
  <si>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</si>
  <si>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</si>
  <si>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</si>
  <si>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</si>
  <si>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</si>
  <si>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</si>
  <si>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</si>
  <si>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</si>
  <si>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</si>
  <si>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</si>
  <si>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</si>
  <si>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</si>
  <si>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</si>
  <si>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</si>
  <si>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</si>
  <si>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</si>
  <si>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</si>
  <si>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</si>
  <si>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</si>
  <si>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</si>
  <si>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</si>
  <si>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</si>
  <si>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</si>
  <si>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</si>
  <si>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</si>
  <si>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</si>
  <si>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</si>
  <si>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</si>
  <si>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</si>
  <si>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</si>
  <si>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</si>
  <si>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</si>
  <si>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</si>
  <si>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</si>
  <si>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</si>
  <si>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</si>
  <si>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</si>
  <si>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</si>
  <si>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</si>
  <si>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</si>
  <si>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</si>
  <si>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</si>
  <si>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</si>
  <si>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</si>
  <si>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</si>
  <si>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</si>
  <si>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</si>
  <si>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</si>
  <si>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</si>
  <si>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</si>
  <si>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</si>
  <si>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</si>
  <si>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</si>
  <si>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</si>
  <si>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</si>
  <si>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</si>
  <si>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</si>
  <si>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</si>
  <si>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</si>
  <si>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</si>
  <si>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</si>
  <si>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</si>
  <si>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</si>
  <si>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</si>
  <si>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</si>
  <si>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</si>
  <si>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</si>
  <si>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</si>
  <si>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</si>
  <si>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</si>
  <si>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</si>
  <si>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</si>
  <si>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</si>
  <si>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</si>
  <si>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</si>
  <si>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</si>
  <si>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</si>
  <si>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</si>
  <si>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</si>
  <si>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</si>
  <si>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</si>
  <si>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</si>
  <si>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</si>
  <si>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</si>
  <si>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</si>
  <si>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</si>
  <si>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</si>
  <si>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</si>
  <si>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</si>
  <si>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</si>
  <si>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</si>
  <si>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</si>
  <si>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</si>
  <si>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</si>
  <si>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</si>
  <si>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</si>
  <si>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</si>
  <si>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</si>
  <si>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</si>
  <si>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</si>
  <si>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</si>
  <si>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</si>
  <si>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</si>
  <si>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</si>
  <si>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</si>
  <si>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</si>
  <si>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</si>
  <si>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</si>
  <si>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</si>
  <si>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</si>
  <si>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</si>
  <si>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</si>
  <si>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</si>
  <si>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</si>
  <si>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</si>
  <si>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</si>
  <si>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</si>
  <si>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</si>
  <si>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</si>
  <si>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</si>
  <si>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</si>
  <si>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</si>
  <si>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</si>
  <si>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</si>
  <si>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</si>
  <si>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</si>
  <si>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</si>
  <si>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</si>
  <si>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</si>
  <si>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</si>
  <si>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</si>
  <si>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</si>
  <si>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</si>
  <si>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</si>
  <si>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</si>
  <si>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</si>
  <si>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</si>
  <si>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</si>
  <si>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</si>
  <si>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</si>
  <si>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</si>
  <si>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</si>
  <si>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</si>
  <si>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</si>
  <si>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</si>
  <si>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</si>
  <si>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</si>
  <si>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</si>
  <si>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</si>
  <si>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</si>
  <si>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</si>
  <si>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</si>
  <si>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</si>
  <si>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</si>
  <si>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</si>
  <si>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</si>
  <si>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</si>
  <si>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</si>
  <si>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</si>
  <si>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</si>
  <si>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</si>
  <si>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</si>
  <si>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</si>
  <si>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</si>
  <si>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</si>
  <si>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</si>
  <si>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</si>
  <si>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</si>
  <si>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</si>
  <si>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</si>
  <si>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</si>
  <si>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</si>
  <si>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</si>
  <si>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</si>
  <si>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</si>
  <si>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</si>
  <si>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</si>
  <si>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</si>
  <si>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</si>
  <si>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</si>
  <si>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</si>
  <si>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</si>
  <si>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</si>
  <si>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</si>
  <si>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</si>
  <si>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</si>
  <si>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</si>
  <si>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</si>
  <si>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</si>
  <si>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</si>
  <si>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</si>
  <si>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</si>
  <si>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</si>
  <si>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</si>
  <si>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</si>
  <si>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</si>
  <si>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</si>
  <si>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</si>
  <si>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</si>
  <si>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</si>
  <si>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</si>
  <si>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</si>
  <si>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</si>
  <si>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</si>
  <si>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</si>
  <si>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</si>
  <si>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</si>
  <si>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</si>
  <si>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</si>
  <si>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</si>
  <si>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</si>
  <si>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</si>
  <si>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</si>
  <si>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</si>
  <si>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</si>
  <si>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</si>
  <si>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</si>
  <si>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</si>
  <si>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</si>
  <si>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</si>
  <si>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</si>
  <si>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</si>
  <si>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</si>
  <si>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</si>
  <si>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</si>
  <si>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</si>
  <si>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</si>
  <si>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</si>
  <si>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</si>
  <si>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</si>
  <si>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</si>
  <si>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</si>
  <si>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</si>
  <si>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</si>
  <si>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</si>
  <si>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</si>
  <si>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</si>
  <si>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</si>
  <si>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</si>
  <si>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</si>
  <si>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</si>
  <si>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</si>
  <si>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</si>
  <si>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</si>
  <si>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</si>
  <si>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</si>
  <si>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</si>
  <si>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</si>
  <si>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</si>
  <si>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</si>
  <si>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</si>
  <si>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</si>
  <si>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</si>
  <si>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</si>
  <si>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</si>
  <si>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</si>
  <si>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</si>
  <si>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</si>
  <si>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</si>
  <si>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</si>
  <si>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</si>
  <si>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</si>
  <si>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</si>
  <si>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</si>
  <si>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</si>
  <si>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</si>
  <si>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</si>
  <si>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</si>
  <si>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</si>
  <si>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</si>
  <si>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</si>
  <si>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</si>
  <si>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</si>
  <si>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</si>
  <si>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</si>
  <si>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</si>
  <si>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</si>
  <si>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</si>
  <si>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</si>
  <si>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</si>
  <si>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</si>
  <si>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</si>
  <si>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</si>
  <si>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</si>
  <si>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</si>
  <si>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</si>
  <si>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</si>
  <si>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</si>
  <si>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</si>
  <si>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</si>
  <si>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</si>
  <si>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</si>
  <si>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</si>
  <si>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</si>
  <si>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</si>
  <si>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</si>
  <si>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</si>
  <si>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</si>
  <si>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</si>
  <si>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</si>
  <si>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</si>
  <si>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</si>
  <si>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</si>
  <si>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</si>
  <si>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</si>
  <si>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</si>
  <si>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</si>
  <si>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</si>
  <si>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</si>
  <si>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</si>
  <si>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</si>
  <si>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</si>
  <si>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</si>
  <si>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</si>
  <si>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</si>
  <si>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</si>
  <si>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</si>
  <si>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</si>
  <si>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</si>
  <si>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</si>
  <si>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</si>
  <si>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</si>
  <si>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</si>
  <si>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</si>
  <si>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</si>
  <si>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</si>
  <si>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</si>
  <si>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</si>
  <si>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</si>
  <si>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</si>
  <si>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</si>
  <si>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</si>
  <si>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</si>
  <si>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</si>
  <si>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</si>
  <si>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</si>
  <si>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</si>
  <si>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</si>
  <si>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</si>
  <si>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</si>
  <si>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</si>
  <si>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</si>
  <si>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</si>
  <si>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</si>
  <si>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</si>
  <si>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</si>
  <si>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</si>
  <si>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</si>
  <si>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</si>
  <si>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</si>
  <si>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</si>
  <si>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</si>
  <si>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</si>
  <si>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</si>
  <si>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</si>
  <si>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</si>
  <si>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</si>
  <si>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</si>
  <si>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</si>
  <si>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</si>
  <si>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</si>
  <si>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</si>
  <si>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</si>
  <si>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</si>
  <si>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</si>
  <si>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</si>
  <si>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</si>
  <si>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</si>
  <si>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</si>
  <si>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</si>
  <si>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</si>
  <si>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</si>
  <si>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</si>
  <si>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</si>
  <si>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</si>
  <si>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</si>
  <si>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</si>
  <si>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</si>
  <si>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</si>
  <si>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</si>
  <si>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</si>
  <si>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</si>
  <si>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</si>
  <si>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</si>
  <si>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</si>
  <si>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</si>
  <si>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</si>
  <si>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</si>
  <si>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</si>
  <si>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</si>
  <si>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</si>
  <si>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</si>
  <si>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</si>
  <si>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</si>
  <si>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</si>
  <si>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</si>
  <si>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</si>
  <si>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</si>
  <si>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</si>
  <si>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</si>
  <si>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</si>
  <si>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</si>
  <si>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</si>
  <si>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</si>
  <si>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</si>
  <si>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</si>
  <si>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</si>
  <si>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</si>
  <si>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</si>
  <si>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</si>
  <si>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</si>
  <si>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</si>
  <si>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</si>
  <si>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</si>
  <si>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</si>
  <si>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</si>
  <si>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</si>
  <si>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</si>
  <si>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</si>
  <si>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</si>
  <si>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</si>
  <si>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</si>
  <si>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</si>
  <si>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</si>
  <si>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</si>
  <si>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</si>
  <si>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</si>
  <si>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</si>
  <si>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</si>
  <si>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</si>
  <si>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</si>
  <si>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</si>
  <si>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</si>
  <si>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</si>
  <si>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</si>
  <si>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</si>
  <si>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</si>
  <si>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</si>
  <si>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</si>
  <si>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</si>
  <si>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</si>
  <si>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</si>
  <si>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</si>
  <si>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</si>
  <si>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</si>
  <si>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</si>
  <si>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</si>
  <si>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</si>
  <si>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</si>
  <si>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</si>
  <si>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</si>
  <si>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</si>
  <si>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</si>
  <si>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</si>
  <si>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</si>
  <si>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</si>
  <si>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</si>
  <si>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</si>
  <si>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</si>
  <si>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</si>
  <si>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</si>
  <si>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</si>
  <si>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</si>
  <si>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</si>
  <si>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</si>
  <si>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</si>
  <si>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</si>
  <si>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</si>
  <si>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</si>
  <si>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</si>
  <si>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</si>
  <si>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</si>
  <si>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</si>
  <si>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</si>
  <si>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</si>
  <si>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</si>
  <si>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</si>
  <si>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</si>
  <si>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</si>
  <si>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</si>
  <si>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</si>
  <si>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</si>
  <si>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</si>
  <si>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</si>
  <si>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</si>
  <si>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</si>
  <si>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</si>
  <si>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</si>
  <si>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</si>
  <si>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</si>
  <si>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</si>
  <si>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</si>
  <si>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</si>
  <si>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</si>
  <si>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</si>
  <si>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</si>
  <si>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</si>
  <si>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</si>
  <si>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</si>
  <si>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</si>
  <si>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</si>
  <si>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</si>
  <si>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</si>
  <si>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</si>
  <si>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</si>
  <si>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</si>
  <si>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</si>
  <si>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</si>
  <si>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</si>
  <si>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</si>
  <si>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</si>
  <si>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</si>
  <si>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</si>
  <si>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</si>
  <si>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</si>
  <si>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</si>
  <si>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</si>
  <si>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</si>
  <si>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</si>
  <si>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</si>
  <si>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</si>
  <si>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</si>
  <si>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</si>
  <si>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</si>
  <si>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</si>
  <si>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</si>
  <si>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</si>
  <si>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</si>
  <si>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</si>
  <si>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</si>
  <si>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</si>
  <si>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</si>
  <si>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</si>
  <si>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</si>
  <si>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</si>
  <si>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</si>
  <si>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</si>
  <si>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</si>
  <si>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</si>
  <si>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</si>
  <si>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</si>
  <si>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</si>
  <si>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</si>
  <si>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</si>
  <si>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</si>
  <si>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</si>
  <si>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</si>
  <si>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</si>
  <si>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</si>
  <si>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</si>
  <si>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</si>
  <si>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</si>
  <si>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</si>
  <si>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</si>
  <si>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</si>
  <si>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</si>
  <si>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</si>
  <si>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</si>
  <si>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</si>
  <si>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</si>
  <si>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</si>
  <si>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</si>
  <si>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</si>
  <si>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</si>
  <si>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</si>
  <si>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</si>
  <si>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</si>
  <si>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</si>
  <si>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</si>
  <si>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</si>
  <si>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</si>
  <si>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</si>
  <si>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</si>
  <si>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</si>
  <si>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</si>
  <si>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</si>
  <si>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</si>
  <si>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</si>
  <si>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</si>
  <si>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</si>
  <si>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</si>
  <si>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</si>
  <si>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</si>
  <si>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</si>
  <si>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</si>
  <si>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</si>
  <si>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</si>
  <si>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</si>
  <si>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</si>
  <si>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</si>
  <si>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</si>
  <si>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</si>
  <si>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</si>
  <si>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</si>
  <si>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</si>
  <si>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</si>
  <si>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</si>
  <si>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</si>
  <si>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</si>
  <si>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</si>
  <si>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</si>
  <si>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</si>
  <si>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</si>
  <si>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</si>
  <si>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</si>
  <si>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</si>
  <si>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</si>
  <si>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</si>
  <si>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</si>
  <si>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</si>
  <si>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</si>
  <si>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</si>
  <si>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</si>
  <si>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</si>
  <si>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</si>
  <si>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</si>
  <si>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</si>
  <si>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</si>
  <si>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</si>
  <si>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</si>
  <si>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</si>
  <si>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</si>
  <si>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</si>
  <si>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</si>
  <si>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</si>
  <si>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</si>
  <si>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</si>
  <si>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</si>
  <si>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</si>
  <si>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</si>
  <si>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</si>
  <si>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</si>
  <si>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</si>
  <si>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</si>
  <si>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</si>
  <si>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</si>
  <si>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</si>
  <si>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</si>
  <si>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</si>
  <si>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</si>
  <si>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</si>
  <si>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</si>
  <si>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</si>
  <si>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</si>
  <si>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</si>
  <si>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</si>
  <si>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</si>
  <si>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</si>
  <si>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</si>
  <si>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</si>
  <si>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</si>
  <si>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</si>
  <si>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</si>
  <si>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</si>
  <si>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</si>
  <si>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</si>
  <si>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</si>
  <si>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</si>
  <si>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</si>
  <si>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</si>
  <si>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</si>
  <si>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</si>
  <si>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</si>
  <si>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</si>
  <si>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</si>
  <si>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</si>
  <si>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</si>
  <si>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</si>
  <si>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</si>
  <si>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</si>
  <si>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</si>
  <si>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</si>
  <si>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</si>
  <si>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</si>
  <si>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</si>
  <si>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</si>
  <si>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</si>
  <si>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</si>
  <si>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</si>
  <si>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</si>
  <si>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</si>
  <si>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</si>
  <si>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</si>
  <si>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</si>
  <si>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</si>
  <si>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</si>
  <si>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</si>
  <si>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</si>
  <si>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</si>
  <si>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</si>
  <si>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</si>
  <si>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</si>
  <si>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</si>
  <si>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</si>
  <si>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</si>
  <si>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</si>
  <si>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</si>
  <si>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</si>
  <si>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</si>
  <si>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</si>
  <si>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</si>
  <si>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</si>
  <si>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</si>
  <si>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</si>
  <si>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</si>
  <si>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</si>
  <si>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</si>
  <si>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</si>
  <si>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</si>
  <si>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</si>
  <si>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</si>
  <si>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</si>
  <si>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</si>
  <si>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</si>
  <si>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</si>
  <si>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</si>
  <si>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</si>
  <si>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</si>
  <si>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</si>
  <si>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</si>
  <si>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</si>
  <si>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</si>
  <si>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</si>
  <si>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</si>
  <si>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</si>
  <si>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</si>
  <si>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</si>
  <si>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</si>
  <si>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</si>
  <si>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</si>
  <si>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</si>
  <si>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</si>
  <si>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</si>
  <si>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</si>
  <si>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</si>
  <si>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</si>
  <si>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</si>
  <si>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</si>
  <si>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</si>
  <si>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</si>
  <si>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</si>
  <si>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</si>
  <si>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</si>
  <si>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</si>
  <si>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</si>
  <si>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</si>
  <si>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</si>
  <si>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</si>
  <si>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</si>
  <si>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</si>
  <si>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</si>
  <si>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</si>
  <si>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</si>
  <si>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</si>
  <si>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</si>
  <si>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</si>
  <si>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</si>
  <si>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</si>
  <si>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</si>
  <si>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</si>
  <si>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</si>
  <si>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</si>
  <si>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</si>
  <si>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</si>
  <si>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</si>
  <si>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</si>
  <si>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</si>
  <si>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</si>
  <si>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</si>
  <si>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</si>
  <si>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</si>
  <si>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</si>
  <si>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</si>
  <si>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</si>
  <si>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</si>
  <si>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</si>
  <si>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</si>
  <si>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</si>
  <si>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</si>
  <si>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</si>
  <si>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</si>
  <si>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</si>
  <si>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</si>
  <si>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</si>
  <si>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</si>
  <si>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</si>
  <si>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</si>
  <si>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</si>
  <si>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</si>
  <si>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</si>
  <si>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</si>
  <si>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</si>
  <si>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</si>
  <si>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</si>
  <si>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</si>
  <si>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</si>
  <si>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</si>
  <si>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</si>
  <si>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</si>
  <si>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</si>
  <si>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</si>
  <si>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</si>
  <si>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</si>
  <si>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</si>
  <si>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</si>
  <si>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</si>
  <si>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</si>
  <si>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</si>
  <si>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</si>
  <si>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</si>
  <si>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</si>
  <si>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</si>
  <si>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</si>
  <si>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</si>
  <si>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</si>
  <si>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</si>
  <si>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</si>
  <si>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</si>
  <si>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</si>
  <si>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</si>
  <si>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</si>
  <si>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</si>
  <si>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</si>
  <si>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</si>
  <si>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</si>
  <si>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</si>
  <si>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</si>
  <si>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</si>
  <si>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</si>
  <si>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</si>
  <si>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</si>
  <si>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</si>
  <si>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</si>
  <si>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</si>
  <si>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</si>
  <si>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</si>
  <si>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</si>
  <si>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</si>
  <si>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</si>
  <si>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</si>
  <si>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</si>
  <si>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</si>
  <si>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</si>
  <si>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</si>
  <si>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</si>
  <si>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</si>
  <si>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</si>
  <si>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</si>
  <si>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</si>
  <si>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</si>
  <si>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</si>
  <si>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</si>
  <si>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</si>
  <si>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</si>
  <si>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</si>
  <si>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</si>
  <si>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</si>
  <si>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</si>
  <si>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</si>
  <si>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</si>
  <si>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</si>
  <si>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</si>
  <si>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</si>
  <si>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</si>
  <si>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</si>
  <si>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</si>
  <si>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</si>
  <si>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</si>
  <si>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</si>
  <si>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</si>
  <si>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</si>
  <si>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</si>
  <si>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</si>
  <si>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</si>
  <si>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</si>
  <si>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</si>
  <si>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</si>
  <si>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</si>
  <si>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</si>
  <si>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</si>
  <si>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</si>
  <si>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</si>
  <si>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</si>
  <si>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</si>
  <si>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</si>
  <si>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</si>
  <si>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</si>
  <si>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</si>
  <si>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</si>
  <si>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</si>
  <si>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</si>
  <si>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</si>
  <si>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</si>
  <si>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</si>
  <si>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</si>
  <si>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</si>
  <si>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</si>
  <si>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</si>
  <si>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</si>
  <si>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</si>
  <si>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</si>
  <si>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</si>
  <si>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</si>
  <si>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</si>
  <si>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</si>
  <si>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</si>
  <si>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</si>
  <si>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</si>
  <si>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</si>
  <si>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</si>
  <si>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</si>
  <si>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</si>
  <si>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</si>
  <si>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</si>
  <si>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</si>
  <si>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</si>
  <si>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</si>
  <si>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</si>
  <si>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</si>
  <si>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</si>
  <si>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</si>
  <si>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</si>
  <si>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</si>
  <si>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</si>
  <si>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</si>
  <si>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</si>
  <si>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</si>
  <si>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</si>
  <si>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</si>
  <si>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</si>
  <si>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</si>
  <si>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</si>
  <si>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</si>
  <si>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</si>
  <si>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</si>
  <si>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</si>
  <si>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</si>
  <si>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</si>
  <si>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</si>
  <si>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</si>
  <si>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</si>
  <si>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</si>
  <si>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</si>
  <si>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</si>
  <si>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</si>
  <si>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</si>
  <si>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</si>
  <si>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</si>
  <si>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</si>
  <si>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</si>
  <si>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</si>
  <si>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</si>
  <si>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</si>
  <si>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</si>
  <si>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</si>
  <si>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</si>
  <si>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</si>
  <si>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</si>
  <si>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</si>
  <si>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</si>
  <si>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</si>
  <si>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</si>
  <si>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</si>
  <si>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</si>
  <si>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</si>
  <si>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</si>
  <si>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</si>
  <si>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</si>
  <si>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</si>
  <si>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</si>
  <si>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</si>
  <si>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</si>
  <si>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</si>
  <si>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</si>
  <si>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</si>
  <si>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</si>
  <si>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</si>
  <si>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</si>
  <si>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</si>
  <si>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</si>
  <si>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</si>
  <si>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</si>
  <si>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</si>
  <si>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</si>
  <si>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</si>
  <si>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</si>
  <si>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</si>
  <si>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</si>
  <si>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</si>
  <si>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</si>
  <si>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</si>
  <si>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</si>
  <si>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</si>
  <si>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</si>
  <si>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</si>
  <si>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</si>
  <si>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</si>
  <si>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</si>
  <si>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</si>
  <si>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</si>
  <si>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</si>
  <si>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</si>
  <si>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</si>
  <si>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</si>
  <si>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</si>
  <si>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</si>
  <si>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</si>
  <si>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</si>
  <si>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</si>
  <si>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</si>
  <si>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</si>
  <si>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</si>
  <si>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</si>
  <si>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</si>
  <si>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</si>
  <si>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</si>
  <si>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</si>
  <si>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</si>
  <si>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</si>
  <si>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</si>
  <si>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</si>
  <si>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</si>
  <si>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</si>
  <si>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</si>
  <si>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</si>
  <si>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</si>
  <si>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</si>
  <si>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</si>
  <si>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</si>
  <si>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</si>
  <si>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</si>
  <si>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</si>
  <si>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</si>
  <si>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</si>
  <si>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</si>
  <si>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</si>
  <si>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</si>
  <si>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</si>
  <si>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</si>
  <si>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</si>
  <si>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</si>
  <si>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</si>
  <si>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</si>
  <si>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</si>
  <si>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</si>
  <si>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</si>
  <si>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</si>
  <si>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</si>
  <si>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</si>
  <si>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</si>
  <si>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</si>
  <si>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</si>
  <si>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</si>
  <si>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</si>
  <si>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</si>
  <si>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</si>
  <si>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</si>
  <si>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</si>
  <si>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</si>
  <si>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</si>
  <si>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</si>
  <si>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</si>
  <si>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</si>
  <si>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</si>
  <si>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</si>
  <si>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</si>
  <si>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</si>
  <si>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</si>
  <si>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</si>
  <si>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</si>
  <si>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</si>
  <si>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</si>
  <si>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</si>
  <si>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</si>
  <si>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</si>
  <si>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</si>
  <si>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</si>
  <si>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</si>
  <si>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</si>
  <si>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</si>
  <si>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</si>
  <si>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</si>
  <si>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</si>
  <si>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</si>
  <si>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</si>
  <si>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</si>
  <si>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</si>
  <si>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</si>
  <si>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</si>
  <si>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</si>
  <si>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</si>
  <si>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</si>
  <si>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</si>
  <si>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</si>
  <si>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</si>
  <si>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</si>
  <si>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</si>
  <si>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</si>
  <si>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</si>
  <si>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</si>
  <si>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</si>
  <si>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</si>
  <si>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</si>
  <si>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</si>
  <si>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</si>
  <si>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</si>
  <si>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</si>
  <si>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</si>
  <si>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</si>
  <si>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</si>
  <si>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</si>
  <si>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</si>
  <si>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</si>
  <si>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</si>
  <si>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</si>
  <si>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</si>
  <si>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</si>
  <si>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</si>
  <si>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</si>
  <si>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</si>
  <si>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</si>
  <si>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</si>
  <si>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</si>
  <si>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</si>
  <si>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</si>
  <si>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</si>
  <si>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</si>
  <si>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</si>
  <si>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</si>
  <si>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</si>
  <si>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</si>
  <si>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</si>
  <si>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</si>
  <si>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</si>
  <si>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</si>
  <si>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</si>
  <si>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</si>
  <si>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</si>
  <si>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</si>
  <si>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</si>
  <si>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</si>
  <si>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</si>
  <si>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</si>
  <si>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</si>
  <si>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</si>
  <si>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</si>
  <si>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</si>
  <si>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</si>
  <si>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</si>
  <si>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</si>
  <si>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</si>
  <si>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</si>
  <si>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</si>
  <si>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</si>
  <si>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</si>
  <si>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</si>
  <si>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</si>
  <si>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</si>
  <si>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</si>
  <si>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</si>
  <si>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</si>
  <si>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</si>
  <si>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</si>
  <si>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</si>
  <si>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</si>
  <si>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</si>
  <si>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</si>
  <si>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</si>
  <si>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</si>
  <si>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</si>
  <si>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</si>
  <si>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</si>
  <si>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</si>
  <si>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</si>
  <si>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</si>
  <si>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</si>
  <si>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</si>
  <si>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</si>
  <si>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</si>
  <si>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</si>
  <si>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</si>
  <si>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</si>
  <si>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</si>
  <si>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</si>
  <si>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</si>
  <si>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</si>
  <si>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</si>
  <si>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</si>
  <si>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</si>
  <si>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</si>
  <si>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</si>
  <si>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</si>
  <si>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</si>
  <si>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</si>
  <si>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</si>
  <si>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</si>
  <si>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</si>
  <si>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</si>
  <si>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</si>
  <si>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</si>
  <si>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</si>
  <si>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</si>
  <si>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</si>
  <si>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</si>
  <si>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</si>
  <si>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</si>
  <si>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</si>
  <si>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</si>
  <si>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</si>
  <si>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</si>
  <si>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</si>
  <si>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</si>
  <si>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</si>
  <si>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</si>
  <si>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</si>
  <si>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</si>
  <si>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</si>
  <si>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</si>
  <si>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</si>
  <si>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</si>
  <si>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</si>
  <si>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</si>
  <si>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</si>
  <si>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</si>
  <si>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</si>
  <si>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</si>
  <si>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</si>
  <si>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</si>
  <si>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</si>
  <si>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</si>
  <si>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</si>
  <si>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</si>
  <si>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</si>
  <si>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</si>
  <si>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</si>
  <si>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</si>
  <si>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</si>
  <si>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</si>
  <si>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</si>
  <si>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</si>
  <si>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</si>
  <si>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</si>
  <si>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</si>
  <si>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</si>
  <si>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</si>
  <si>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</si>
  <si>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</si>
  <si>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</si>
  <si>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</si>
  <si>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</si>
  <si>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</si>
  <si>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</si>
  <si>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</si>
  <si>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</si>
  <si>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</si>
  <si>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</si>
  <si>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</si>
  <si>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</si>
  <si>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</si>
  <si>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</si>
  <si>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</si>
  <si>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</si>
  <si>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</si>
  <si>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</si>
  <si>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</si>
  <si>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</si>
  <si>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</si>
  <si>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</si>
  <si>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</si>
  <si>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</si>
  <si>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</si>
  <si>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</si>
  <si>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</si>
  <si>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</si>
  <si>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</si>
  <si>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</si>
  <si>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</si>
  <si>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</si>
  <si>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</si>
  <si>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</si>
  <si>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</si>
  <si>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</si>
  <si>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</si>
  <si>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</si>
  <si>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</si>
  <si>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</si>
  <si>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</si>
  <si>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</si>
  <si>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</si>
  <si>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</si>
  <si>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</si>
  <si>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</si>
  <si>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</si>
  <si>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</si>
  <si>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</si>
  <si>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</si>
  <si>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</si>
  <si>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</si>
  <si>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</si>
  <si>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</si>
  <si>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</si>
  <si>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</si>
  <si>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</si>
  <si>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</si>
  <si>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</si>
  <si>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</si>
  <si>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</si>
  <si>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</si>
  <si>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</si>
  <si>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</si>
  <si>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</si>
  <si>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</si>
  <si>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</si>
  <si>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</si>
  <si>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</si>
  <si>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</si>
  <si>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</si>
  <si>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</si>
  <si>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</si>
  <si>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</si>
  <si>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</si>
  <si>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</si>
  <si>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</si>
  <si>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</si>
  <si>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</si>
  <si>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</si>
  <si>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</si>
  <si>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</si>
  <si>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</si>
  <si>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</si>
  <si>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</si>
  <si>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</si>
  <si>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</si>
  <si>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</si>
  <si>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</si>
  <si>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</si>
  <si>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</si>
  <si>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</si>
  <si>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</si>
  <si>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</si>
  <si>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</si>
  <si>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</si>
  <si>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</si>
  <si>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</si>
  <si>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</si>
  <si>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</si>
  <si>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</si>
  <si>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</si>
  <si>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</si>
  <si>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</si>
  <si>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</si>
  <si>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</si>
  <si>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</si>
  <si>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</si>
  <si>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</si>
  <si>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</si>
  <si>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</si>
  <si>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</si>
  <si>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</si>
  <si>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</si>
  <si>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</si>
  <si>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</si>
  <si>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</si>
  <si>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</si>
  <si>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</si>
  <si>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</si>
  <si>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</si>
  <si>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</si>
  <si>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</si>
  <si>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</si>
  <si>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</si>
  <si>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</si>
  <si>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</si>
  <si>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</si>
  <si>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</si>
  <si>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</si>
  <si>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</si>
  <si>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</si>
  <si>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</si>
  <si>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</si>
  <si>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</si>
  <si>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</si>
  <si>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</si>
  <si>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</si>
  <si>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</si>
  <si>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</si>
  <si>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</si>
  <si>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</si>
  <si>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</si>
  <si>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</si>
  <si>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</si>
  <si>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</si>
  <si>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</si>
  <si>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</si>
  <si>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</si>
  <si>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</si>
  <si>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</si>
  <si>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</si>
  <si>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</si>
  <si>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</si>
  <si>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</si>
  <si>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</si>
  <si>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</si>
  <si>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</si>
  <si>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</si>
  <si>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</si>
  <si>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</si>
  <si>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</si>
  <si>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</si>
  <si>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</si>
  <si>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</si>
  <si>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</si>
  <si>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</si>
  <si>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</si>
  <si>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</si>
  <si>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</si>
  <si>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</si>
  <si>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</si>
  <si>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</si>
  <si>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</si>
  <si>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</si>
  <si>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</si>
  <si>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</si>
  <si>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</si>
  <si>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</si>
  <si>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</si>
  <si>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</si>
  <si>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</si>
  <si>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</si>
  <si>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</si>
  <si>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</si>
  <si>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</si>
  <si>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</si>
  <si>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</si>
  <si>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</si>
  <si>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</si>
  <si>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</si>
  <si>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</si>
  <si>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</si>
  <si>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</si>
  <si>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</si>
  <si>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</si>
  <si>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</si>
  <si>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</si>
  <si>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</si>
  <si>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</si>
  <si>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</si>
  <si>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</si>
  <si>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</si>
  <si>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</si>
  <si>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</si>
  <si>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</si>
  <si>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</si>
  <si>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</si>
  <si>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</si>
  <si>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</si>
  <si>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</si>
  <si>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</si>
  <si>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</si>
  <si>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</si>
  <si>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</si>
  <si>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</si>
  <si>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</si>
  <si>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</si>
  <si>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</si>
  <si>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</si>
  <si>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</si>
  <si>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</si>
  <si>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</si>
  <si>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</si>
  <si>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</si>
  <si>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</si>
  <si>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</si>
  <si>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</si>
  <si>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</si>
  <si>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</si>
  <si>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</si>
  <si>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</si>
  <si>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</si>
  <si>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</si>
  <si>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</si>
  <si>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</si>
  <si>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</si>
  <si>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</si>
  <si>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</si>
  <si>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</si>
  <si>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</si>
  <si>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</si>
  <si>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</si>
  <si>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</si>
  <si>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</si>
  <si>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</si>
  <si>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</si>
  <si>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</si>
  <si>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</si>
  <si>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</si>
  <si>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</si>
  <si>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</si>
  <si>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</si>
  <si>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</si>
  <si>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</si>
  <si>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</si>
  <si>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</si>
  <si>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</si>
  <si>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</si>
  <si>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</si>
  <si>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</si>
  <si>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</si>
  <si>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</si>
  <si>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</si>
  <si>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</si>
  <si>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</si>
  <si>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</si>
  <si>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</si>
  <si>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</si>
  <si>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</si>
  <si>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</si>
  <si>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</si>
  <si>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</si>
  <si>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</si>
  <si>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</si>
  <si>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</si>
  <si>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</si>
  <si>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</si>
  <si>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</si>
  <si>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</si>
  <si>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</si>
  <si>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</si>
  <si>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</si>
  <si>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</si>
  <si>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</si>
  <si>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</si>
  <si>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</si>
  <si>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</si>
  <si>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</si>
  <si>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</si>
  <si>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</si>
  <si>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</si>
  <si>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</si>
  <si>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</si>
  <si>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</si>
  <si>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</si>
  <si>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</si>
  <si>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</si>
  <si>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</si>
  <si>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</si>
  <si>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</si>
  <si>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</si>
  <si>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</si>
  <si>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</si>
  <si>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</si>
  <si>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</si>
  <si>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</si>
  <si>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</si>
  <si>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</si>
  <si>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</si>
  <si>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</si>
  <si>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</si>
  <si>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</si>
  <si>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</si>
  <si>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</si>
  <si>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</si>
  <si>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</si>
  <si>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</si>
  <si>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</si>
  <si>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</si>
  <si>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</si>
  <si>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</si>
  <si>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</si>
  <si>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</si>
  <si>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</si>
  <si>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</si>
  <si>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</si>
  <si>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</si>
  <si>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</si>
  <si>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</si>
  <si>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</si>
  <si>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</si>
  <si>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</si>
  <si>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</si>
  <si>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</si>
  <si>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</si>
  <si>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</si>
  <si>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</si>
  <si>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</si>
  <si>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</si>
  <si>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</si>
  <si>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</si>
  <si>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</si>
  <si>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</si>
  <si>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</si>
  <si>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</si>
  <si>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</si>
  <si>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</si>
  <si>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</si>
  <si>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</si>
  <si>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</si>
  <si>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</si>
  <si>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</si>
  <si>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</si>
  <si>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</si>
  <si>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</si>
  <si>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</si>
  <si>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</si>
  <si>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</si>
  <si>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</si>
  <si>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</si>
  <si>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</si>
  <si>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</si>
  <si>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</si>
  <si>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</si>
  <si>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</si>
  <si>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</si>
  <si>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</si>
  <si>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</si>
  <si>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</si>
  <si>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</si>
  <si>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</si>
  <si>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</si>
  <si>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</si>
  <si>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</si>
  <si>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</si>
  <si>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</si>
  <si>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</si>
  <si>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</si>
  <si>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</si>
  <si>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</si>
  <si>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</si>
  <si>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</si>
  <si>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</si>
  <si>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</si>
  <si>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</si>
  <si>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</si>
  <si>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</si>
  <si>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</si>
  <si>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</si>
  <si>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</si>
  <si>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</si>
  <si>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</si>
  <si>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</si>
  <si>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</si>
  <si>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</si>
  <si>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</si>
  <si>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</si>
  <si>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</si>
  <si>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</si>
  <si>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</si>
  <si>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</si>
  <si>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</si>
  <si>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</si>
  <si>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</si>
  <si>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</si>
  <si>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</si>
  <si>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</si>
  <si>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</si>
  <si>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</si>
  <si>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</si>
  <si>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</si>
  <si>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</si>
  <si>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</si>
  <si>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</si>
  <si>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</si>
  <si>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</si>
  <si>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</si>
  <si>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</si>
  <si>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</si>
  <si>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</si>
  <si>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</si>
  <si>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</si>
  <si>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</si>
  <si>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</si>
  <si>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</si>
  <si>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</si>
  <si>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</si>
  <si>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</si>
  <si>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</si>
  <si>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</si>
  <si>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</si>
  <si>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</si>
  <si>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</si>
  <si>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</si>
  <si>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</si>
  <si>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</si>
  <si>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</si>
  <si>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</si>
  <si>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</si>
  <si>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</si>
  <si>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</si>
  <si>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</si>
  <si>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</si>
  <si>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</si>
  <si>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</si>
  <si>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</si>
  <si>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</si>
  <si>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</si>
  <si>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</si>
  <si>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</si>
  <si>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</si>
  <si>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</si>
  <si>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</si>
  <si>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</si>
  <si>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</si>
  <si>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</si>
  <si>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</si>
  <si>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</si>
  <si>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</si>
  <si>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</si>
  <si>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</si>
  <si>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</si>
  <si>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</si>
  <si>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</si>
  <si>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</si>
  <si>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</si>
  <si>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</si>
  <si>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</si>
  <si>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</si>
  <si>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</si>
  <si>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</si>
  <si>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</si>
  <si>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</si>
  <si>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</si>
  <si>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</si>
  <si>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</si>
  <si>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</si>
  <si>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</si>
  <si>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</si>
  <si>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</si>
  <si>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</si>
  <si>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</si>
  <si>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</si>
  <si>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</si>
  <si>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</si>
  <si>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</si>
  <si>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</si>
  <si>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</si>
  <si>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</si>
  <si>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</si>
  <si>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</si>
  <si>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</si>
  <si>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</si>
  <si>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</si>
  <si>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</si>
  <si>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</si>
  <si>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</si>
  <si>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</si>
  <si>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</si>
  <si>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</si>
  <si>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</si>
  <si>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</si>
  <si>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</si>
  <si>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</si>
  <si>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</si>
  <si>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</si>
  <si>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</si>
  <si>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</si>
  <si>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</si>
  <si>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</si>
  <si>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</si>
  <si>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</si>
  <si>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</si>
  <si>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</si>
  <si>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</si>
  <si>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</si>
  <si>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</si>
  <si>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</si>
  <si>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</si>
  <si>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</si>
  <si>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</si>
  <si>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</si>
  <si>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</si>
  <si>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</si>
  <si>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</si>
  <si>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</si>
  <si>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</si>
  <si>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</si>
  <si>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</si>
  <si>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</si>
  <si>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</si>
  <si>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</si>
  <si>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</si>
  <si>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</si>
  <si>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</si>
  <si>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</si>
  <si>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</si>
  <si>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</si>
  <si>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</si>
  <si>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</si>
  <si>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</si>
  <si>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</si>
  <si>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</si>
  <si>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</si>
  <si>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</si>
  <si>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</si>
  <si>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</si>
  <si>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</si>
  <si>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</si>
  <si>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</si>
  <si>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</si>
  <si>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</si>
  <si>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</si>
  <si>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</si>
  <si>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</si>
  <si>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</si>
  <si>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</si>
  <si>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</si>
  <si>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</si>
  <si>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</si>
  <si>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</si>
  <si>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</si>
  <si>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</si>
  <si>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</si>
  <si>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</si>
  <si>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</si>
  <si>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</si>
  <si>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</si>
  <si>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</si>
  <si>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</si>
  <si>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</si>
  <si>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</si>
  <si>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</si>
  <si>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</si>
  <si>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</si>
  <si>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</si>
  <si>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</si>
  <si>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</si>
  <si>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</si>
  <si>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</si>
  <si>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</si>
  <si>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</si>
  <si>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</si>
  <si>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</si>
  <si>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</si>
  <si>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</si>
  <si>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</si>
  <si>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</si>
  <si>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</si>
  <si>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</si>
  <si>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</si>
  <si>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</si>
  <si>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</si>
  <si>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</si>
  <si>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</si>
  <si>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</si>
  <si>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</si>
  <si>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</si>
  <si>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</si>
  <si>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</si>
  <si>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</si>
  <si>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</si>
  <si>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</si>
  <si>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</si>
  <si>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</si>
  <si>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</si>
  <si>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</si>
  <si>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</si>
  <si>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</si>
  <si>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</si>
  <si>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</si>
  <si>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</si>
  <si>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</si>
  <si>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</si>
  <si>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</si>
  <si>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</si>
  <si>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</si>
  <si>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</si>
  <si>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</si>
  <si>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</si>
  <si>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</si>
  <si>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</si>
  <si>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</si>
  <si>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</si>
  <si>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</si>
  <si>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</si>
  <si>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</si>
  <si>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</si>
  <si>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</si>
  <si>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</si>
  <si>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</si>
  <si>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</si>
  <si>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</si>
  <si>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</si>
  <si>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</si>
  <si>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</si>
  <si>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</si>
  <si>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</si>
  <si>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</si>
  <si>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</si>
  <si>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</si>
  <si>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</si>
  <si>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</si>
  <si>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</si>
  <si>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</si>
  <si>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</si>
  <si>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</si>
  <si>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</si>
  <si>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</si>
  <si>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</si>
  <si>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</si>
  <si>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</si>
  <si>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</si>
  <si>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</si>
  <si>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</si>
  <si>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</si>
  <si>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</si>
  <si>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</si>
  <si>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</si>
  <si>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</si>
  <si>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</si>
  <si>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</si>
  <si>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</si>
  <si>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</si>
  <si>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</si>
  <si>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</si>
  <si>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</si>
  <si>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</si>
  <si>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</si>
  <si>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</si>
  <si>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</si>
  <si>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</si>
  <si>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</si>
  <si>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</si>
  <si>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</si>
  <si>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</si>
  <si>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</si>
  <si>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</si>
  <si>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</si>
  <si>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</si>
  <si>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</si>
  <si>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</si>
  <si>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</si>
  <si>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</si>
  <si>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</si>
  <si>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</si>
  <si>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</si>
  <si>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</si>
  <si>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</si>
  <si>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</si>
  <si>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</si>
  <si>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</si>
  <si>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</si>
  <si>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</si>
  <si>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</si>
  <si>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</si>
  <si>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</si>
  <si>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</si>
  <si>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</si>
  <si>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</si>
  <si>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</si>
  <si>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</si>
  <si>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</si>
  <si>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</si>
  <si>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</si>
  <si>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</si>
  <si>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</si>
  <si>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</si>
  <si>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</si>
  <si>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</si>
  <si>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</si>
  <si>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</si>
  <si>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</si>
  <si>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</si>
  <si>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</si>
  <si>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</si>
  <si>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</si>
  <si>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</si>
  <si>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</si>
  <si>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</si>
  <si>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</si>
  <si>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</si>
  <si>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</si>
  <si>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</si>
  <si>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</si>
  <si>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</si>
  <si>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</si>
  <si>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</si>
  <si>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</si>
  <si>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</si>
  <si>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</si>
  <si>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</si>
  <si>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</si>
  <si>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</si>
  <si>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</si>
  <si>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</si>
  <si>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</si>
  <si>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</si>
  <si>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</si>
  <si>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</si>
  <si>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</si>
  <si>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</si>
  <si>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</si>
  <si>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</si>
  <si>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</si>
  <si>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</si>
  <si>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</si>
  <si>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</si>
  <si>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</si>
  <si>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</si>
  <si>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</si>
  <si>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</si>
  <si>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</si>
  <si>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</si>
  <si>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</si>
  <si>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</si>
  <si>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</si>
  <si>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</si>
  <si>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</si>
  <si>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</si>
  <si>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</si>
  <si>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</si>
  <si>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</si>
  <si>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</si>
  <si>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</si>
  <si>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</si>
  <si>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</si>
  <si>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</si>
  <si>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</si>
  <si>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</si>
  <si>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</si>
  <si>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</si>
  <si>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</si>
  <si>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</si>
  <si>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</si>
  <si>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</si>
  <si>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</si>
  <si>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</si>
  <si>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</si>
  <si>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</si>
  <si>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</si>
  <si>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</si>
  <si>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</si>
  <si>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</si>
  <si>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</si>
  <si>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</si>
  <si>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</si>
  <si>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</si>
  <si>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</si>
  <si>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</si>
  <si>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</si>
  <si>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</si>
  <si>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</si>
  <si>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</si>
  <si>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</si>
  <si>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</si>
  <si>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</si>
  <si>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</si>
  <si>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</si>
  <si>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</si>
  <si>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</si>
  <si>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</si>
  <si>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</si>
  <si>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</si>
  <si>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</si>
  <si>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</si>
  <si>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</si>
  <si>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</si>
  <si>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</si>
  <si>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</si>
  <si>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</si>
  <si>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</si>
  <si>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</si>
  <si>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</si>
  <si>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</si>
  <si>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</si>
  <si>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</si>
  <si>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</si>
  <si>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</si>
  <si>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</si>
  <si>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</si>
  <si>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</si>
  <si>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</si>
  <si>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</si>
  <si>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</si>
  <si>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</si>
  <si>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</si>
  <si>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</si>
  <si>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</si>
  <si>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</si>
  <si>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</si>
  <si>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</si>
  <si>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</si>
  <si>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</si>
  <si>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</si>
  <si>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</si>
  <si>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</si>
  <si>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</si>
  <si>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</si>
  <si>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</si>
  <si>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</si>
  <si>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</si>
  <si>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</si>
  <si>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</si>
  <si>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</si>
  <si>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</si>
  <si>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</si>
  <si>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</si>
  <si>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</si>
  <si>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</si>
  <si>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</si>
  <si>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</si>
  <si>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</si>
  <si>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</si>
  <si>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</si>
  <si>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</si>
  <si>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</si>
  <si>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</si>
  <si>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</si>
  <si>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</si>
  <si>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</si>
  <si>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</si>
  <si>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</si>
  <si>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</si>
  <si>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</si>
  <si>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</si>
  <si>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</si>
  <si>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</si>
  <si>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</si>
  <si>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</si>
  <si>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</si>
  <si>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</si>
  <si>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</si>
  <si>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</si>
  <si>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</si>
  <si>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</si>
  <si>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</si>
  <si>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</si>
  <si>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</si>
  <si>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</si>
  <si>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</si>
  <si>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</si>
  <si>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</si>
  <si>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</si>
  <si>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</si>
  <si>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</si>
  <si>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</si>
  <si>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</si>
  <si>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</si>
  <si>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</si>
  <si>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</si>
  <si>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</si>
  <si>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</si>
  <si>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</si>
  <si>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</si>
  <si>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</si>
  <si>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</si>
  <si>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</si>
  <si>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</si>
  <si>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</si>
  <si>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</si>
  <si>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</si>
  <si>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</si>
  <si>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</si>
  <si>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</si>
  <si>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</si>
  <si>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</si>
  <si>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</si>
  <si>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</si>
  <si>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</si>
  <si>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</si>
  <si>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</si>
  <si>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</si>
  <si>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</si>
  <si>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</si>
  <si>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</si>
  <si>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</si>
  <si>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</si>
  <si>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</si>
  <si>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</si>
  <si>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</si>
  <si>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</si>
  <si>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</si>
  <si>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</si>
  <si>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</si>
  <si>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</si>
  <si>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</si>
  <si>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</si>
  <si>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</si>
  <si>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</si>
  <si>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</si>
  <si>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</si>
  <si>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</si>
  <si>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</si>
  <si>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</si>
  <si>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</si>
  <si>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</si>
  <si>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</si>
  <si>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</si>
  <si>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</si>
  <si>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</si>
  <si>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</si>
  <si>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</si>
  <si>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</si>
  <si>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</si>
  <si>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</si>
  <si>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</si>
  <si>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</si>
  <si>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</si>
  <si>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</si>
  <si>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</si>
  <si>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</si>
  <si>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</si>
  <si>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</si>
  <si>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</si>
  <si>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</si>
  <si>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</si>
  <si>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</si>
  <si>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</si>
  <si>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</si>
  <si>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</si>
  <si>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</si>
  <si>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</si>
  <si>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</si>
  <si>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</si>
  <si>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</si>
  <si>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</si>
  <si>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</si>
  <si>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</si>
  <si>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</si>
  <si>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</si>
  <si>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</si>
  <si>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</si>
  <si>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</si>
  <si>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</si>
  <si>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</si>
  <si>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</si>
  <si>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</si>
  <si>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</si>
  <si>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</si>
  <si>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</si>
  <si>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</si>
  <si>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</si>
  <si>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</si>
  <si>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</si>
  <si>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</si>
  <si>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</si>
  <si>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</si>
  <si>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</si>
  <si>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</si>
  <si>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</si>
  <si>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</si>
  <si>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</si>
  <si>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</si>
  <si>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</si>
  <si>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</si>
  <si>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</si>
  <si>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</si>
  <si>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</si>
  <si>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</si>
  <si>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</si>
  <si>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</si>
  <si>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</si>
  <si>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</si>
  <si>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</si>
  <si>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</si>
  <si>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</si>
  <si>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</si>
  <si>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</si>
  <si>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</si>
  <si>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</si>
  <si>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</si>
  <si>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</si>
  <si>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</si>
  <si>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</si>
  <si>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</si>
  <si>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</si>
  <si>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</si>
  <si>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</si>
  <si>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</si>
  <si>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</si>
  <si>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</si>
  <si>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</si>
  <si>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</si>
  <si>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</si>
  <si>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</si>
  <si>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</si>
  <si>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</si>
  <si>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</si>
  <si>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</si>
  <si>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</si>
  <si>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</si>
  <si>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</si>
  <si>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</si>
  <si>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</si>
  <si>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</si>
  <si>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</si>
  <si>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</si>
  <si>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</si>
  <si>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</si>
  <si>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</si>
  <si>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</si>
  <si>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</si>
  <si>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</si>
  <si>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</si>
  <si>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</si>
  <si>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</si>
  <si>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</si>
  <si>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</si>
  <si>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</si>
  <si>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</si>
  <si>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</si>
  <si>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</si>
  <si>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</si>
  <si>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</si>
  <si>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</si>
  <si>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</si>
  <si>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</si>
  <si>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</si>
  <si>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</si>
  <si>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</si>
  <si>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</si>
  <si>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</si>
  <si>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</si>
  <si>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</si>
  <si>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</si>
  <si>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</si>
  <si>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</si>
  <si>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</si>
  <si>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</si>
  <si>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</si>
  <si>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</si>
  <si>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</si>
  <si>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</si>
  <si>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</si>
  <si>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</si>
  <si>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</si>
  <si>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</si>
  <si>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</si>
  <si>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</si>
  <si>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</si>
  <si>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</si>
  <si>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</si>
  <si>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</si>
  <si>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</si>
  <si>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</si>
  <si>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</si>
  <si>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</si>
  <si>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</si>
  <si>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</si>
  <si>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</si>
  <si>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</si>
  <si>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</si>
  <si>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</si>
  <si>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</si>
  <si>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</si>
  <si>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</si>
  <si>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</si>
  <si>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</si>
  <si>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</si>
  <si>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</si>
  <si>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</si>
  <si>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</si>
  <si>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</si>
  <si>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</si>
  <si>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</si>
  <si>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</si>
  <si>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</si>
  <si>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</si>
  <si>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</si>
  <si>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</si>
  <si>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</si>
  <si>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</si>
  <si>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</si>
  <si>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</si>
  <si>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</si>
  <si>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</si>
  <si>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</si>
  <si>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</si>
  <si>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</si>
  <si>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</si>
  <si>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</si>
  <si>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</si>
  <si>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</si>
  <si>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</si>
  <si>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</si>
  <si>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</si>
  <si>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</si>
  <si>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</si>
  <si>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</si>
  <si>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</si>
  <si>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</si>
  <si>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</si>
  <si>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</si>
  <si>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</si>
  <si>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</si>
  <si>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</si>
  <si>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</si>
  <si>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</si>
  <si>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</si>
  <si>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</si>
  <si>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</si>
  <si>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</si>
  <si>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</si>
  <si>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</si>
  <si>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</si>
  <si>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</si>
  <si>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</si>
  <si>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</si>
  <si>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</si>
  <si>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</si>
  <si>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</si>
  <si>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</si>
  <si>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</si>
  <si>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</si>
  <si>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</si>
  <si>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</si>
  <si>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</si>
  <si>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</si>
  <si>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</si>
  <si>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</si>
  <si>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</si>
  <si>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</si>
  <si>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</si>
  <si>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</si>
  <si>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</si>
  <si>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</si>
  <si>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</si>
  <si>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</si>
  <si>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</si>
  <si>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</si>
  <si>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</si>
  <si>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</si>
  <si>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</si>
  <si>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</si>
  <si>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</si>
  <si>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</si>
  <si>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</si>
  <si>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</si>
  <si>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</si>
  <si>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</si>
  <si>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</si>
  <si>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</si>
  <si>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</si>
  <si>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</si>
  <si>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</si>
  <si>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</si>
  <si>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</si>
  <si>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</si>
  <si>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</si>
  <si>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</si>
  <si>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</si>
  <si>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</si>
  <si>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</si>
  <si>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</si>
  <si>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</si>
  <si>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</si>
  <si>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</si>
  <si>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</si>
  <si>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</si>
  <si>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</si>
  <si>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</si>
  <si>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</si>
  <si>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</si>
  <si>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</si>
  <si>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</si>
  <si>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</si>
  <si>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</si>
  <si>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</si>
  <si>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</si>
  <si>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</si>
  <si>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</si>
  <si>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</si>
  <si>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</si>
  <si>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</si>
  <si>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</si>
  <si>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</si>
  <si>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</si>
  <si>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</si>
  <si>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</si>
  <si>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</si>
  <si>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</si>
  <si>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</si>
  <si>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</si>
  <si>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</si>
  <si>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</si>
  <si>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</si>
  <si>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</si>
  <si>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</si>
  <si>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</si>
  <si>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</si>
  <si>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</si>
  <si>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</si>
  <si>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</si>
  <si>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</si>
  <si>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</si>
  <si>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</si>
  <si>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</si>
  <si>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</si>
  <si>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</si>
  <si>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</si>
  <si>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</si>
  <si>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</si>
  <si>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</si>
  <si>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</si>
  <si>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</si>
  <si>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</si>
  <si>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</si>
  <si>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</si>
  <si>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</si>
  <si>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</si>
  <si>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</si>
  <si>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</si>
  <si>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</si>
  <si>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</si>
  <si>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</si>
  <si>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</si>
  <si>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</si>
  <si>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</si>
  <si>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</si>
  <si>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</si>
  <si>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</si>
  <si>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</si>
  <si>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</si>
  <si>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</si>
  <si>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</si>
  <si>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</si>
  <si>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</si>
  <si>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</si>
  <si>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</si>
  <si>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</si>
  <si>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</si>
  <si>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</si>
  <si>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</si>
  <si>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</si>
  <si>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</si>
  <si>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</si>
  <si>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</si>
  <si>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</si>
  <si>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</si>
  <si>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</si>
  <si>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</si>
  <si>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</si>
  <si>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</si>
  <si>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</si>
  <si>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</si>
  <si>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</si>
  <si>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</si>
  <si>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</si>
  <si>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</si>
  <si>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</si>
  <si>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</si>
  <si>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</si>
  <si>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</si>
  <si>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</si>
  <si>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</si>
  <si>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</si>
  <si>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</si>
  <si>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</si>
  <si>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</si>
  <si>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</si>
  <si>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</si>
  <si>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</si>
  <si>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</si>
  <si>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</si>
  <si>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</si>
  <si>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</si>
  <si>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</si>
  <si>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</si>
  <si>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</si>
  <si>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</si>
  <si>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</si>
  <si>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</si>
  <si>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</si>
  <si>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</si>
  <si>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</si>
  <si>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</si>
  <si>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</si>
  <si>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</si>
  <si>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</si>
  <si>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</si>
  <si>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</si>
  <si>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</si>
  <si>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</si>
  <si>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</si>
  <si>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</si>
  <si>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</si>
  <si>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</si>
  <si>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</si>
  <si>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</si>
  <si>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</si>
  <si>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</si>
  <si>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</si>
  <si>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</si>
  <si>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</si>
  <si>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</si>
  <si>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</si>
  <si>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</si>
  <si>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</si>
  <si>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</si>
  <si>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</si>
  <si>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</si>
  <si>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</si>
  <si>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</si>
  <si>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</si>
  <si>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</si>
  <si>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</si>
  <si>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</si>
  <si>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</si>
  <si>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</si>
  <si>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</si>
  <si>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</si>
  <si>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</si>
  <si>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</si>
  <si>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</si>
  <si>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</si>
  <si>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</si>
  <si>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</si>
  <si>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</si>
  <si>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</si>
  <si>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</si>
  <si>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</si>
  <si>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</si>
  <si>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</si>
  <si>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</si>
  <si>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</si>
  <si>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</si>
  <si>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</si>
  <si>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</si>
  <si>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</si>
  <si>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</si>
  <si>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</si>
  <si>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</si>
  <si>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</si>
  <si>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</si>
  <si>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</si>
  <si>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</si>
  <si>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</si>
  <si>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</si>
  <si>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</si>
  <si>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</si>
  <si>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</si>
  <si>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</si>
  <si>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</si>
  <si>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</si>
  <si>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</si>
  <si>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</si>
  <si>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</si>
  <si>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</si>
  <si>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</si>
  <si>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</si>
  <si>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</si>
  <si>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</si>
  <si>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</si>
  <si>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</si>
  <si>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</si>
  <si>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</si>
  <si>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</si>
  <si>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</si>
  <si>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</si>
  <si>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</si>
  <si>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</si>
  <si>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</si>
  <si>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</si>
  <si>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</si>
  <si>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</si>
  <si>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</si>
  <si>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</si>
  <si>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</si>
  <si>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</si>
  <si>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</si>
  <si>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</si>
  <si>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</si>
  <si>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</si>
  <si>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</si>
  <si>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</si>
  <si>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</si>
  <si>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</si>
  <si>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</si>
  <si>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</si>
  <si>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</si>
  <si>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</si>
  <si>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</si>
  <si>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</si>
  <si>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</si>
  <si>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</si>
  <si>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</si>
  <si>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</si>
  <si>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</si>
  <si>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</si>
  <si>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</si>
  <si>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</si>
  <si>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</si>
  <si>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</si>
  <si>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</si>
  <si>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</si>
  <si>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</si>
  <si>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</si>
  <si>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</si>
  <si>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</si>
  <si>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</si>
  <si>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</si>
  <si>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</si>
  <si>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</si>
  <si>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</si>
  <si>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</si>
  <si>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</si>
  <si>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</si>
  <si>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</si>
  <si>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</si>
  <si>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</si>
  <si>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</si>
  <si>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</si>
  <si>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</si>
  <si>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</si>
  <si>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</si>
  <si>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</si>
  <si>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</si>
  <si>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</si>
  <si>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</si>
  <si>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</si>
  <si>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</si>
  <si>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</si>
  <si>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</si>
  <si>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</si>
  <si>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</si>
  <si>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</si>
  <si>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</si>
  <si>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</si>
  <si>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</si>
  <si>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</si>
  <si>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</si>
  <si>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</si>
  <si>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</si>
  <si>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</si>
  <si>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</si>
  <si>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</si>
  <si>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</si>
  <si>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</si>
  <si>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</si>
  <si>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</si>
  <si>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</si>
  <si>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</si>
  <si>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</si>
  <si>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</si>
  <si>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</si>
  <si>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</si>
  <si>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</si>
  <si>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</si>
  <si>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</si>
  <si>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</si>
  <si>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</si>
  <si>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</si>
  <si>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</si>
  <si>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</si>
  <si>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</si>
  <si>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</si>
  <si>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</si>
  <si>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</si>
  <si>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</si>
  <si>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</si>
  <si>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</si>
  <si>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</si>
  <si>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</si>
  <si>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</si>
  <si>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</si>
  <si>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</si>
  <si>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</si>
  <si>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</si>
  <si>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</si>
  <si>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</si>
  <si>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</si>
  <si>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</si>
  <si>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</si>
  <si>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</si>
  <si>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</si>
  <si>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</si>
  <si>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</si>
  <si>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</si>
  <si>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</si>
  <si>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</si>
  <si>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</si>
  <si>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</si>
  <si>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</si>
  <si>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</si>
  <si>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</si>
  <si>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</si>
  <si>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</si>
  <si>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</si>
  <si>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</si>
  <si>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</si>
  <si>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</si>
  <si>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</si>
  <si>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</si>
  <si>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</si>
  <si>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</si>
  <si>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</si>
  <si>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</si>
  <si>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</si>
  <si>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</si>
  <si>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</si>
  <si>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</si>
  <si>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</si>
  <si>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</si>
  <si>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</si>
  <si>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</si>
  <si>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</si>
  <si>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</si>
  <si>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</si>
  <si>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</si>
  <si>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</si>
  <si>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</si>
  <si>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</si>
  <si>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</si>
  <si>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</si>
  <si>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</si>
  <si>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</si>
  <si>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</si>
  <si>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</si>
  <si>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</si>
  <si>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</si>
  <si>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</si>
  <si>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</si>
  <si>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</si>
  <si>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</si>
  <si>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</si>
  <si>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</si>
  <si>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</si>
  <si>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</si>
  <si>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</si>
  <si>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</si>
  <si>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</si>
  <si>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</si>
  <si>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</si>
  <si>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</si>
  <si>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</si>
  <si>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</si>
  <si>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</si>
  <si>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</si>
  <si>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</si>
  <si>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</si>
  <si>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</si>
  <si>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</si>
  <si>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</si>
  <si>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</si>
  <si>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</si>
  <si>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</si>
  <si>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</si>
  <si>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</si>
  <si>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</si>
  <si>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</si>
  <si>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</si>
  <si>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</si>
  <si>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</si>
  <si>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</si>
  <si>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</si>
  <si>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</si>
  <si>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</si>
  <si>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</si>
  <si>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</si>
  <si>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</si>
  <si>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</si>
  <si>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</si>
  <si>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</si>
  <si>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</si>
  <si>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</si>
  <si>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</si>
  <si>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</si>
  <si>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</si>
  <si>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</si>
  <si>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</si>
  <si>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</si>
  <si>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</si>
  <si>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</si>
  <si>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</si>
  <si>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</si>
  <si>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</si>
  <si>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</si>
  <si>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</si>
  <si>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</si>
  <si>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</si>
  <si>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</si>
  <si>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</si>
  <si>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</si>
  <si>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</si>
  <si>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</si>
  <si>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</si>
  <si>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</si>
  <si>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</si>
  <si>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</si>
  <si>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</si>
  <si>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</si>
  <si>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</si>
  <si>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</si>
  <si>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</si>
  <si>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</si>
  <si>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</si>
  <si>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</si>
  <si>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</si>
  <si>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</si>
  <si>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</si>
  <si>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</si>
  <si>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</si>
  <si>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</si>
  <si>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</si>
  <si>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</si>
  <si>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</si>
  <si>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</si>
  <si>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</si>
  <si>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</si>
  <si>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</si>
  <si>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</si>
  <si>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</si>
  <si>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</si>
  <si>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</si>
  <si>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</si>
  <si>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</si>
  <si>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</si>
  <si>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</si>
  <si>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</si>
  <si>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</si>
  <si>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</si>
  <si>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</si>
  <si>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</si>
  <si>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</si>
  <si>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</si>
  <si>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</si>
  <si>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</si>
  <si>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</si>
  <si>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</si>
  <si>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</si>
  <si>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</si>
  <si>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</si>
  <si>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</si>
  <si>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</si>
  <si>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</si>
  <si>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</si>
  <si>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</si>
  <si>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</si>
  <si>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</si>
  <si>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</si>
  <si>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</si>
  <si>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</si>
  <si>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</si>
  <si>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</si>
  <si>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</si>
  <si>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</si>
  <si>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</si>
  <si>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</si>
  <si>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</si>
  <si>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</si>
  <si>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</si>
  <si>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</si>
  <si>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</si>
  <si>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</si>
  <si>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</si>
  <si>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</si>
  <si>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</si>
  <si>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</si>
  <si>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</si>
  <si>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</si>
  <si>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</si>
  <si>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</si>
  <si>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</si>
  <si>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</si>
  <si>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</si>
  <si>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</si>
  <si>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</si>
  <si>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</si>
  <si>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</si>
  <si>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</si>
  <si>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</si>
  <si>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</si>
  <si>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</si>
  <si>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</si>
  <si>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</si>
  <si>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</si>
  <si>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</si>
  <si>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</si>
  <si>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</si>
  <si>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</si>
  <si>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</si>
  <si>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</si>
  <si>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</si>
  <si>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</si>
  <si>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</si>
  <si>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</si>
  <si>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</si>
  <si>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</si>
  <si>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</si>
  <si>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</si>
  <si>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</si>
  <si>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</si>
  <si>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</si>
  <si>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</si>
  <si>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</si>
  <si>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</si>
  <si>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</si>
  <si>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</si>
  <si>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</si>
  <si>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</si>
  <si>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</si>
  <si>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</si>
  <si>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</si>
  <si>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</si>
  <si>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</si>
  <si>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</si>
  <si>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</si>
  <si>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</si>
  <si>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</si>
  <si>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</si>
  <si>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</si>
  <si>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</si>
  <si>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</si>
  <si>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</si>
  <si>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</si>
  <si>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</si>
  <si>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</si>
  <si>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</si>
  <si>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</si>
  <si>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</si>
  <si>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</si>
  <si>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</si>
  <si>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</si>
  <si>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</si>
  <si>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</si>
  <si>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</si>
  <si>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</si>
  <si>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</si>
  <si>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</si>
  <si>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</si>
  <si>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</si>
  <si>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</si>
  <si>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</si>
  <si>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</si>
  <si>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</si>
  <si>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</si>
  <si>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</si>
  <si>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</si>
  <si>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</si>
  <si>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</si>
  <si>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</si>
  <si>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</si>
  <si>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</si>
  <si>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</si>
  <si>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</si>
  <si>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</si>
  <si>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</si>
  <si>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</si>
  <si>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</si>
  <si>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</si>
  <si>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</si>
  <si>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</si>
  <si>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</si>
  <si>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</si>
  <si>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</si>
  <si>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</si>
  <si>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</si>
  <si>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</si>
  <si>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</si>
  <si>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</si>
  <si>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</si>
  <si>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</si>
  <si>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</si>
  <si>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</si>
  <si>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</si>
  <si>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</si>
  <si>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</si>
  <si>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</si>
  <si>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</si>
  <si>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</si>
  <si>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</si>
  <si>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</si>
  <si>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</si>
  <si>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</si>
  <si>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</si>
  <si>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</si>
  <si>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</si>
  <si>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</si>
  <si>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</si>
  <si>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</si>
  <si>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</si>
  <si>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</si>
  <si>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</si>
  <si>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</si>
  <si>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</si>
  <si>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</si>
  <si>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</si>
  <si>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</si>
  <si>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</si>
  <si>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</si>
  <si>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</si>
  <si>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</si>
  <si>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</si>
  <si>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</si>
  <si>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</si>
  <si>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</si>
  <si>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</si>
  <si>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</si>
  <si>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</si>
  <si>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</si>
  <si>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</si>
  <si>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</si>
  <si>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</si>
  <si>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</si>
  <si>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</si>
  <si>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</si>
  <si>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</si>
  <si>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</si>
  <si>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</si>
  <si>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</si>
  <si>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</si>
  <si>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</si>
  <si>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</si>
  <si>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</si>
  <si>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</si>
  <si>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</si>
  <si>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</si>
  <si>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</si>
  <si>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</si>
  <si>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</si>
  <si>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</si>
  <si>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</si>
  <si>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</si>
  <si>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</si>
  <si>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</si>
  <si>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</si>
  <si>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</si>
  <si>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</si>
  <si>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</si>
  <si>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</si>
  <si>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</si>
  <si>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</si>
  <si>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</si>
  <si>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</si>
  <si>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</si>
  <si>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</si>
  <si>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</si>
  <si>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</si>
  <si>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</si>
  <si>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</si>
  <si>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</si>
  <si>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</si>
  <si>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</si>
  <si>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</si>
  <si>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</si>
  <si>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</si>
  <si>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</si>
  <si>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</si>
  <si>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</si>
  <si>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</si>
  <si>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</si>
  <si>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</si>
  <si>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</si>
  <si>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</si>
  <si>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</si>
  <si>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</si>
  <si>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</si>
  <si>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</si>
  <si>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</si>
  <si>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</si>
  <si>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</si>
  <si>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</si>
  <si>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</si>
  <si>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</si>
  <si>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</si>
  <si>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</si>
  <si>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</si>
  <si>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</si>
  <si>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</si>
  <si>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</si>
  <si>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</si>
  <si>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</si>
  <si>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</si>
  <si>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</si>
  <si>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</si>
  <si>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</si>
  <si>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</si>
  <si>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</si>
  <si>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</si>
  <si>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</si>
  <si>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</si>
  <si>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</si>
  <si>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</si>
  <si>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</si>
  <si>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</si>
  <si>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</si>
  <si>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</si>
  <si>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</si>
  <si>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</si>
  <si>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</si>
  <si>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</si>
  <si>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</si>
  <si>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</si>
  <si>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</si>
  <si>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</si>
  <si>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</si>
  <si>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</si>
  <si>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</si>
  <si>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</si>
  <si>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</si>
  <si>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</si>
  <si>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</si>
  <si>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</si>
  <si>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</si>
  <si>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</si>
  <si>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</si>
  <si>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</si>
  <si>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</si>
  <si>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</si>
  <si>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</si>
  <si>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</si>
  <si>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</si>
  <si>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</si>
  <si>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</si>
  <si>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</si>
  <si>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</si>
  <si>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</si>
  <si>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</si>
  <si>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</si>
  <si>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</si>
  <si>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</si>
  <si>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</si>
  <si>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</si>
  <si>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</si>
  <si>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</si>
  <si>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</si>
  <si>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</si>
  <si>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</si>
  <si>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</si>
  <si>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</si>
  <si>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</si>
  <si>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</si>
  <si>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</si>
  <si>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</si>
  <si>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</si>
  <si>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</si>
  <si>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</si>
  <si>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</si>
  <si>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</si>
  <si>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</si>
  <si>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</si>
  <si>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</si>
  <si>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</si>
  <si>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</si>
  <si>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</si>
  <si>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</si>
  <si>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</si>
  <si>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</si>
  <si>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</si>
  <si>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</si>
  <si>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</si>
  <si>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</si>
  <si>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</si>
  <si>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</si>
  <si>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</si>
  <si>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</si>
  <si>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</si>
  <si>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</si>
  <si>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</si>
  <si>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</si>
  <si>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</si>
  <si>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</si>
  <si>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</si>
  <si>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</si>
  <si>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</si>
  <si>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</si>
  <si>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</si>
  <si>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</si>
  <si>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</si>
  <si>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</si>
  <si>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</si>
  <si>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</si>
  <si>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</si>
  <si>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</si>
  <si>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</si>
  <si>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</si>
  <si>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</si>
  <si>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</si>
  <si>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</si>
  <si>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</si>
  <si>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</si>
  <si>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</si>
  <si>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</si>
  <si>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</si>
  <si>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</si>
  <si>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</si>
  <si>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</si>
  <si>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</si>
  <si>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</si>
  <si>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</si>
  <si>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</si>
  <si>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</si>
  <si>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</si>
  <si>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</si>
  <si>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</si>
  <si>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</si>
  <si>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</si>
  <si>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</si>
  <si>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</si>
  <si>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</si>
  <si>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</si>
  <si>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</si>
  <si>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</si>
  <si>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</si>
  <si>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</si>
  <si>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</si>
  <si>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</si>
  <si>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</si>
  <si>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</si>
  <si>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</si>
  <si>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</si>
  <si>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</si>
  <si>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</si>
  <si>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</si>
  <si>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</si>
  <si>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</si>
  <si>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</si>
  <si>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</si>
  <si>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</si>
  <si>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</si>
  <si>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</si>
  <si>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</si>
  <si>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</si>
  <si>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</si>
  <si>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</si>
  <si>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</si>
  <si>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</si>
  <si>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</si>
  <si>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</si>
  <si>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</si>
  <si>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</si>
  <si>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</si>
  <si>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</si>
  <si>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</si>
  <si>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</si>
  <si>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</si>
  <si>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</si>
  <si>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</si>
  <si>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</si>
  <si>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</si>
  <si>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</si>
  <si>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</si>
  <si>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</si>
  <si>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</si>
  <si>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</si>
  <si>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</si>
  <si>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</si>
  <si>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</si>
  <si>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</si>
  <si>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</si>
  <si>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</si>
  <si>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</si>
  <si>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</si>
  <si>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</si>
  <si>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</si>
  <si>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</si>
  <si>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</si>
  <si>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</si>
  <si>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</si>
  <si>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</si>
  <si>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</si>
  <si>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</si>
  <si>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</si>
  <si>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</si>
  <si>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</si>
  <si>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</si>
  <si>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</si>
  <si>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</si>
  <si>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</si>
  <si>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</si>
  <si>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</si>
  <si>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</si>
  <si>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</si>
  <si>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</si>
  <si>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</si>
  <si>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</si>
  <si>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</si>
  <si>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</si>
  <si>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</si>
  <si>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</si>
  <si>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</si>
  <si>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</si>
  <si>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</si>
  <si>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</si>
  <si>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</si>
  <si>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</si>
  <si>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</si>
  <si>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</si>
  <si>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</si>
  <si>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</si>
  <si>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</si>
  <si>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</si>
  <si>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</si>
  <si>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</si>
  <si>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</si>
  <si>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</si>
  <si>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</si>
  <si>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</si>
  <si>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</si>
  <si>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</si>
  <si>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</si>
  <si>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</si>
  <si>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</si>
  <si>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</si>
  <si>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</si>
  <si>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</si>
  <si>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</si>
  <si>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</si>
  <si>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</si>
  <si>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</si>
  <si>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</si>
  <si>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</si>
  <si>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</si>
  <si>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</si>
  <si>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</si>
  <si>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</si>
  <si>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</si>
  <si>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</si>
  <si>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</si>
  <si>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</si>
  <si>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</si>
  <si>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</si>
  <si>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</si>
  <si>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</si>
  <si>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</si>
  <si>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</si>
  <si>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</si>
  <si>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</si>
  <si>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</si>
  <si>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</si>
  <si>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</si>
  <si>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</si>
  <si>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</si>
  <si>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</si>
  <si>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</si>
  <si>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</si>
  <si>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</si>
  <si>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</si>
  <si>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</si>
  <si>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</si>
  <si>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</si>
  <si>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</si>
  <si>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</si>
  <si>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</si>
  <si>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</si>
  <si>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</si>
  <si>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</si>
  <si>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</si>
  <si>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</si>
  <si>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</si>
  <si>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</si>
  <si>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</si>
  <si>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</si>
  <si>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</si>
  <si>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</si>
  <si>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</si>
  <si>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</si>
  <si>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</si>
  <si>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</si>
  <si>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</si>
  <si>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</si>
  <si>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</si>
  <si>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</si>
  <si>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</si>
  <si>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</si>
  <si>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</si>
  <si>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</si>
  <si>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</si>
  <si>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</si>
  <si>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</si>
  <si>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</si>
  <si>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</si>
  <si>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</si>
  <si>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</si>
  <si>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</si>
  <si>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</si>
  <si>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</si>
  <si>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</si>
  <si>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</si>
  <si>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</si>
  <si>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</si>
  <si>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</si>
  <si>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</si>
  <si>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</si>
  <si>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</si>
  <si>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</si>
  <si>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</si>
  <si>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</si>
  <si>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</si>
  <si>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</si>
  <si>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</si>
  <si>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</si>
  <si>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</si>
  <si>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</si>
  <si>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</si>
  <si>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</si>
  <si>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</si>
  <si>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</si>
  <si>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</si>
  <si>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</si>
  <si>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</si>
  <si>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</si>
  <si>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</si>
  <si>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</si>
  <si>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</si>
  <si>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</si>
  <si>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</si>
  <si>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</si>
  <si>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</si>
  <si>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</si>
  <si>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</si>
  <si>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</si>
  <si>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</si>
  <si>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</si>
  <si>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</si>
  <si>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</si>
  <si>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</si>
  <si>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</si>
  <si>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</si>
  <si>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</si>
  <si>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</si>
  <si>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</si>
  <si>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</si>
  <si>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</si>
  <si>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</si>
  <si>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</si>
  <si>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</si>
  <si>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</si>
  <si>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</si>
  <si>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</si>
  <si>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</si>
  <si>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</si>
  <si>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</si>
  <si>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</si>
  <si>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</si>
  <si>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</si>
  <si>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</si>
  <si>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</si>
  <si>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</si>
  <si>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</si>
  <si>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</si>
  <si>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</si>
  <si>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</si>
  <si>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</si>
  <si>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</si>
  <si>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</si>
  <si>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</si>
  <si>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</si>
  <si>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</si>
  <si>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</si>
  <si>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</si>
  <si>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</si>
  <si>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</si>
  <si>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</si>
  <si>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</si>
  <si>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</si>
  <si>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</si>
  <si>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</si>
  <si>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</si>
  <si>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</si>
  <si>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</si>
  <si>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</si>
  <si>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</si>
  <si>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</si>
  <si>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</si>
  <si>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</si>
  <si>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</si>
  <si>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</si>
  <si>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</si>
  <si>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</si>
  <si>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</si>
  <si>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</si>
  <si>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</si>
  <si>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</si>
  <si>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</si>
  <si>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</si>
  <si>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</si>
  <si>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</si>
  <si>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</si>
  <si>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</si>
  <si>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</si>
  <si>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</si>
  <si>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</si>
  <si>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</si>
  <si>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</si>
  <si>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</si>
  <si>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</si>
  <si>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</si>
  <si>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</si>
  <si>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</si>
  <si>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</si>
  <si>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</si>
  <si>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</si>
  <si>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</si>
  <si>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</si>
  <si>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</si>
  <si>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</si>
  <si>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</si>
  <si>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</si>
  <si>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</si>
  <si>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</si>
  <si>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</si>
  <si>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</si>
  <si>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</si>
  <si>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</si>
  <si>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</si>
  <si>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</si>
  <si>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</si>
  <si>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</si>
  <si>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</si>
  <si>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</si>
  <si>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</si>
  <si>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</si>
  <si>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</si>
  <si>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</si>
  <si>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</si>
  <si>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</si>
  <si>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</si>
  <si>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</si>
  <si>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</si>
  <si>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</si>
  <si>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</si>
  <si>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</si>
  <si>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</si>
  <si>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</si>
  <si>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</si>
  <si>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</si>
  <si>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</si>
  <si>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</si>
  <si>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</si>
  <si>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</si>
  <si>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</si>
  <si>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</si>
  <si>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</si>
  <si>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</si>
  <si>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</si>
  <si>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</si>
  <si>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</si>
  <si>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</si>
  <si>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</si>
  <si>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</si>
  <si>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</si>
  <si>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</si>
  <si>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</si>
  <si>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</si>
  <si>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</si>
  <si>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</si>
  <si>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</si>
  <si>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</si>
  <si>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</si>
  <si>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</si>
  <si>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</si>
  <si>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</si>
  <si>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</si>
  <si>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</si>
  <si>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</si>
  <si>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</si>
  <si>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</si>
  <si>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</si>
  <si>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</si>
  <si>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</si>
  <si>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</si>
  <si>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</si>
  <si>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</si>
  <si>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</si>
  <si>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</si>
  <si>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</si>
  <si>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</si>
  <si>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</si>
  <si>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</si>
  <si>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</si>
  <si>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</si>
  <si>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</si>
  <si>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</si>
  <si>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</si>
  <si>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</si>
  <si>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</si>
  <si>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</si>
  <si>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</si>
  <si>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</si>
  <si>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</si>
  <si>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</si>
  <si>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</si>
  <si>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</si>
  <si>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</si>
  <si>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</si>
  <si>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</si>
  <si>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</si>
  <si>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</si>
  <si>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</si>
  <si>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</si>
  <si>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</si>
  <si>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</si>
  <si>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</si>
  <si>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</si>
  <si>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</si>
  <si>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</si>
  <si>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</si>
  <si>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</si>
  <si>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</si>
  <si>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</si>
  <si>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</si>
  <si>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</si>
  <si>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</si>
  <si>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</si>
  <si>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</si>
  <si>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</si>
  <si>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</si>
  <si>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</si>
  <si>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</si>
  <si>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</si>
  <si>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</si>
  <si>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</si>
  <si>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</si>
  <si>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</si>
  <si>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</si>
  <si>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</si>
  <si>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</si>
  <si>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</si>
  <si>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</si>
  <si>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</si>
  <si>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</si>
  <si>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</si>
  <si>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</si>
  <si>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</si>
  <si>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</si>
  <si>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</si>
  <si>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</si>
  <si>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</si>
  <si>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</si>
  <si>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</si>
  <si>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</si>
  <si>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</si>
  <si>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</si>
  <si>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</si>
  <si>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</si>
  <si>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</si>
  <si>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</si>
  <si>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</si>
  <si>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</si>
  <si>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</si>
  <si>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</si>
  <si>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</si>
  <si>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</si>
  <si>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</si>
  <si>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</si>
  <si>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</si>
  <si>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</si>
  <si>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</si>
  <si>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</si>
  <si>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</si>
  <si>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</si>
  <si>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</si>
  <si>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</si>
  <si>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</si>
  <si>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</si>
  <si>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</si>
  <si>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</si>
  <si>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</si>
  <si>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</si>
  <si>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</si>
  <si>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</si>
  <si>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</si>
  <si>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</si>
  <si>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</si>
  <si>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</si>
  <si>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</si>
  <si>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</si>
  <si>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</si>
  <si>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</si>
  <si>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</si>
  <si>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</si>
  <si>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</si>
  <si>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</si>
  <si>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</si>
  <si>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</si>
  <si>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</si>
  <si>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</si>
  <si>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</si>
  <si>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</si>
  <si>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</si>
  <si>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</si>
  <si>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</si>
  <si>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</si>
  <si>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</si>
  <si>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</si>
  <si>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</si>
  <si>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</si>
  <si>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</si>
  <si>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</si>
  <si>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</si>
  <si>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</si>
  <si>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</si>
  <si>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</si>
  <si>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</si>
  <si>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</si>
  <si>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</si>
  <si>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</si>
  <si>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</si>
  <si>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</si>
  <si>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</si>
  <si>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</si>
  <si>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</si>
  <si>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</si>
  <si>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</si>
  <si>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</si>
  <si>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</si>
  <si>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</si>
  <si>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</si>
  <si>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</si>
  <si>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</si>
  <si>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</si>
  <si>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</si>
  <si>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</si>
  <si>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</si>
  <si>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</si>
  <si>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</si>
  <si>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</si>
  <si>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</si>
  <si>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</si>
  <si>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</si>
  <si>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</si>
  <si>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</si>
  <si>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</si>
  <si>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</si>
  <si>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</si>
  <si>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</si>
  <si>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</si>
  <si>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</si>
  <si>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</si>
  <si>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</si>
  <si>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</si>
  <si>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</si>
  <si>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</si>
  <si>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</si>
  <si>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</si>
  <si>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</si>
  <si>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</si>
  <si>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</si>
  <si>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</si>
  <si>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</si>
  <si>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</si>
  <si>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</si>
  <si>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</si>
  <si>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</si>
  <si>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</si>
  <si>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</si>
  <si>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</si>
  <si>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</si>
  <si>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</si>
  <si>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</si>
  <si>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</si>
  <si>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</si>
  <si>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</si>
  <si>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</si>
  <si>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</si>
  <si>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</si>
  <si>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</si>
  <si>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</si>
  <si>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</si>
  <si>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</si>
  <si>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</si>
  <si>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</si>
  <si>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</si>
  <si>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</si>
  <si>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</si>
  <si>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</si>
  <si>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</si>
  <si>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</si>
  <si>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</si>
  <si>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</si>
  <si>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</si>
  <si>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</si>
  <si>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</si>
  <si>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</si>
  <si>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</si>
  <si>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</si>
  <si>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</si>
  <si>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</si>
  <si>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</si>
  <si>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</si>
  <si>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</si>
  <si>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</si>
  <si>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</si>
  <si>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</si>
  <si>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</si>
  <si>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</si>
  <si>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</si>
  <si>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</si>
  <si>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</si>
  <si>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</si>
  <si>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</si>
  <si>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</si>
  <si>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</si>
  <si>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</si>
  <si>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</si>
  <si>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</si>
  <si>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</si>
  <si>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</si>
  <si>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</si>
  <si>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</si>
  <si>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</si>
  <si>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</si>
  <si>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</si>
  <si>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</si>
  <si>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</si>
  <si>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</si>
  <si>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</si>
  <si>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</si>
  <si>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</si>
  <si>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</si>
  <si>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</si>
  <si>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</si>
  <si>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</si>
  <si>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</si>
  <si>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</si>
  <si>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</si>
  <si>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</si>
  <si>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</si>
  <si>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</si>
  <si>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</si>
  <si>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</si>
  <si>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</si>
  <si>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</si>
  <si>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</si>
  <si>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</si>
  <si>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</si>
  <si>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</si>
  <si>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</si>
  <si>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</si>
  <si>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</si>
  <si>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</si>
  <si>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</si>
  <si>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</si>
  <si>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</si>
  <si>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</si>
  <si>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</si>
  <si>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</si>
  <si>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</si>
  <si>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</si>
  <si>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</si>
  <si>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</si>
  <si>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</si>
  <si>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</si>
  <si>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</si>
  <si>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</si>
  <si>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</si>
  <si>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</si>
  <si>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</si>
  <si>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</si>
  <si>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</si>
  <si>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</si>
  <si>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</si>
  <si>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</si>
  <si>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</si>
  <si>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</si>
  <si>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</si>
  <si>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</si>
  <si>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</si>
  <si>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</si>
  <si>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</si>
  <si>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</si>
  <si>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</si>
  <si>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</si>
  <si>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</si>
  <si>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</si>
  <si>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</si>
  <si>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</si>
  <si>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</si>
  <si>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</si>
  <si>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</si>
  <si>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</si>
  <si>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</si>
  <si>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</si>
  <si>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</si>
  <si>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</si>
  <si>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</si>
  <si>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</si>
  <si>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</si>
  <si>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</si>
  <si>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</si>
  <si>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</si>
  <si>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</si>
  <si>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</si>
  <si>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</si>
  <si>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</si>
  <si>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</si>
  <si>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</si>
  <si>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</si>
  <si>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</si>
  <si>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</si>
  <si>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</si>
  <si>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</si>
  <si>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</si>
  <si>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</si>
  <si>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</si>
  <si>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</si>
  <si>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</si>
  <si>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</si>
  <si>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</si>
  <si>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</si>
  <si>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</si>
  <si>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</si>
  <si>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</si>
  <si>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</si>
  <si>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</si>
  <si>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</si>
  <si>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</si>
  <si>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</si>
  <si>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</si>
  <si>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</si>
  <si>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</si>
  <si>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</si>
  <si>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</si>
  <si>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</si>
  <si>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</si>
  <si>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</si>
  <si>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</si>
  <si>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</si>
  <si>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</si>
  <si>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</si>
  <si>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</si>
  <si>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</si>
  <si>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</si>
  <si>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</si>
  <si>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</si>
  <si>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</si>
  <si>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</si>
  <si>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</si>
  <si>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</si>
  <si>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</si>
  <si>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</si>
  <si>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</si>
  <si>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</si>
  <si>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</si>
  <si>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</si>
  <si>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</si>
  <si>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</si>
  <si>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</si>
  <si>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</si>
  <si>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</si>
  <si>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</si>
  <si>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</si>
  <si>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</si>
  <si>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</si>
  <si>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</si>
  <si>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</si>
  <si>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</si>
  <si>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</si>
  <si>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</si>
  <si>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</si>
  <si>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</si>
  <si>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</si>
  <si>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</si>
  <si>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</si>
  <si>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</si>
  <si>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</si>
  <si>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</si>
  <si>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</si>
  <si>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</si>
  <si>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</si>
  <si>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</si>
  <si>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</si>
  <si>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</si>
  <si>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</si>
  <si>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</si>
  <si>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</si>
  <si>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</si>
  <si>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</si>
  <si>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</si>
  <si>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</si>
  <si>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</si>
  <si>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</si>
  <si>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</si>
  <si>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</si>
  <si>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</si>
  <si>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</si>
  <si>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</si>
  <si>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</si>
  <si>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</si>
  <si>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</si>
  <si>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</si>
  <si>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</si>
  <si>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</si>
  <si>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</si>
  <si>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</si>
  <si>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</si>
  <si>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</si>
  <si>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</si>
  <si>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</si>
  <si>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</si>
  <si>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</si>
  <si>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</si>
  <si>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</si>
  <si>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</si>
  <si>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</si>
  <si>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</si>
  <si>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</si>
  <si>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</si>
  <si>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</si>
  <si>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</si>
  <si>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</si>
  <si>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</si>
  <si>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</si>
  <si>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</si>
  <si>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</si>
  <si>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</si>
  <si>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</si>
  <si>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</si>
  <si>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</si>
  <si>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</si>
  <si>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</si>
  <si>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</si>
  <si>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</si>
  <si>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</si>
  <si>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</si>
  <si>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</si>
  <si>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</si>
  <si>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</si>
  <si>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</si>
  <si>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</si>
  <si>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</si>
  <si>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</si>
  <si>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</si>
  <si>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</si>
  <si>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</si>
  <si>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</si>
  <si>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</si>
  <si>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</si>
  <si>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</si>
  <si>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</si>
  <si>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</si>
  <si>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</si>
  <si>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</si>
  <si>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</si>
  <si>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</si>
  <si>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</si>
  <si>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</si>
  <si>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</si>
  <si>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</si>
  <si>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</si>
  <si>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</si>
  <si>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</si>
  <si>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</si>
  <si>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</si>
  <si>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</si>
  <si>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</si>
  <si>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</si>
  <si>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</si>
  <si>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</si>
  <si>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</si>
  <si>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</si>
  <si>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</si>
  <si>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</si>
  <si>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</si>
  <si>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</si>
  <si>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</si>
  <si>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</si>
  <si>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</si>
  <si>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</si>
  <si>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</si>
  <si>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</si>
  <si>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</si>
  <si>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</si>
  <si>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</si>
  <si>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</si>
  <si>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</si>
  <si>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</si>
  <si>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</si>
  <si>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</si>
  <si>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</si>
  <si>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</si>
  <si>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</si>
  <si>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</si>
  <si>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</si>
  <si>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</si>
  <si>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</si>
  <si>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</si>
  <si>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</si>
  <si>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</si>
  <si>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</si>
  <si>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</si>
  <si>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</si>
  <si>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</si>
  <si>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</si>
  <si>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</si>
  <si>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</si>
  <si>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</si>
  <si>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</si>
  <si>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</si>
  <si>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</si>
  <si>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</si>
  <si>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</si>
  <si>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</si>
  <si>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</si>
  <si>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</si>
  <si>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</si>
  <si>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</si>
  <si>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</si>
  <si>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</si>
  <si>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</si>
  <si>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</si>
  <si>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</si>
  <si>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</si>
  <si>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</si>
  <si>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</si>
  <si>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</si>
  <si>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</si>
  <si>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</si>
  <si>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</si>
  <si>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</si>
  <si>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</si>
  <si>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</si>
  <si>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</si>
  <si>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</si>
  <si>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</si>
  <si>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</si>
  <si>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</si>
  <si>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</si>
  <si>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</si>
  <si>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</si>
  <si>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</si>
  <si>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</si>
  <si>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</si>
  <si>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</si>
  <si>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</si>
  <si>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</si>
  <si>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</si>
  <si>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</si>
  <si>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</si>
  <si>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</si>
  <si>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</si>
  <si>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</si>
  <si>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</si>
  <si>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</si>
  <si>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</si>
  <si>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</si>
  <si>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</si>
  <si>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</si>
  <si>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</si>
  <si>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</si>
  <si>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</si>
  <si>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</si>
  <si>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</si>
  <si>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</si>
  <si>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</si>
  <si>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</si>
  <si>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</si>
  <si>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</si>
  <si>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</si>
  <si>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</si>
  <si>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</si>
  <si>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</si>
  <si>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</si>
  <si>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</si>
  <si>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</si>
  <si>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</si>
  <si>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</si>
  <si>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</si>
  <si>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</si>
  <si>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</si>
  <si>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</si>
  <si>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</si>
  <si>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</si>
  <si>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</si>
  <si>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</si>
  <si>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</si>
  <si>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</si>
  <si>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</si>
  <si>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</si>
  <si>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</si>
  <si>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</si>
  <si>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</si>
  <si>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</si>
  <si>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</si>
  <si>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</si>
  <si>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</si>
  <si>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</si>
  <si>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</si>
  <si>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</si>
  <si>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</si>
  <si>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</si>
  <si>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</si>
  <si>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</si>
  <si>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</si>
  <si>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</si>
  <si>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</si>
  <si>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</si>
  <si>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</si>
  <si>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</si>
  <si>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</si>
  <si>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</si>
  <si>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</si>
  <si>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</si>
  <si>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</si>
  <si>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</si>
  <si>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</si>
  <si>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</si>
  <si>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</si>
  <si>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</si>
  <si>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</si>
  <si>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</si>
  <si>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</si>
  <si>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</si>
  <si>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</si>
  <si>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</si>
  <si>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</si>
  <si>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</si>
  <si>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</si>
  <si>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</si>
  <si>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</si>
  <si>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</si>
  <si>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</si>
  <si>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</si>
  <si>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</si>
  <si>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</si>
  <si>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</si>
  <si>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</si>
  <si>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</si>
  <si>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</si>
  <si>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</si>
  <si>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</si>
  <si>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</si>
  <si>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</si>
  <si>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</si>
  <si>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</si>
  <si>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</si>
  <si>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</si>
  <si>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</si>
  <si>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</si>
  <si>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</si>
  <si>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</si>
  <si>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</si>
  <si>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</si>
  <si>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</si>
  <si>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</si>
  <si>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</si>
  <si>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</si>
  <si>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</si>
  <si>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</si>
  <si>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</si>
  <si>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</si>
  <si>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</si>
  <si>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</si>
  <si>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</si>
  <si>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</si>
  <si>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</si>
  <si>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</si>
  <si>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</si>
  <si>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</si>
  <si>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</si>
  <si>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</si>
  <si>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</si>
  <si>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</si>
  <si>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</si>
  <si>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</si>
  <si>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</si>
  <si>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</si>
  <si>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</si>
  <si>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</si>
  <si>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</si>
  <si>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</si>
  <si>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</si>
  <si>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</si>
  <si>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</si>
  <si>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</si>
  <si>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</si>
  <si>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</si>
  <si>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</si>
  <si>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</si>
  <si>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</si>
  <si>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</si>
  <si>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</si>
  <si>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</si>
  <si>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</si>
  <si>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</si>
  <si>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</si>
  <si>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</si>
  <si>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</si>
  <si>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</si>
  <si>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</si>
  <si>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</si>
  <si>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</si>
  <si>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</si>
  <si>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</si>
  <si>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</si>
  <si>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</si>
  <si>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</si>
  <si>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</si>
  <si>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</si>
  <si>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</si>
  <si>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</si>
  <si>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</si>
  <si>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</si>
  <si>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</si>
  <si>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</si>
  <si>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</si>
  <si>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</si>
  <si>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</si>
  <si>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</si>
  <si>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</si>
  <si>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</si>
  <si>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</si>
  <si>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</si>
  <si>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</si>
  <si>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</si>
  <si>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</si>
  <si>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</si>
  <si>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</si>
  <si>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</si>
  <si>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</si>
  <si>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</si>
  <si>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</si>
  <si>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</si>
  <si>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</si>
  <si>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</si>
  <si>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</si>
  <si>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</si>
  <si>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</si>
  <si>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</si>
  <si>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</si>
  <si>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</si>
  <si>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</si>
  <si>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</si>
  <si>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</si>
  <si>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</si>
  <si>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</si>
  <si>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</si>
  <si>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</si>
  <si>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</si>
  <si>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</si>
  <si>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</si>
  <si>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</si>
  <si>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</si>
  <si>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</si>
  <si>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</si>
  <si>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</si>
  <si>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</si>
  <si>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</si>
  <si>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</si>
  <si>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</si>
  <si>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</si>
  <si>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</si>
  <si>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</si>
  <si>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</si>
  <si>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</si>
  <si>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</si>
  <si>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</si>
  <si>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</si>
  <si>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</si>
  <si>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</si>
  <si>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</si>
  <si>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</si>
  <si>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</si>
  <si>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</si>
  <si>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</si>
  <si>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</si>
  <si>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</si>
  <si>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</si>
  <si>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</si>
  <si>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</si>
  <si>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</si>
  <si>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</si>
  <si>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</si>
  <si>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</si>
  <si>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</si>
  <si>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</si>
  <si>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</si>
  <si>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</si>
  <si>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</si>
  <si>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</si>
  <si>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</si>
  <si>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</si>
  <si>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</si>
  <si>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</si>
  <si>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</si>
  <si>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</si>
  <si>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</si>
  <si>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</si>
  <si>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</si>
  <si>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</si>
  <si>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</si>
  <si>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</si>
  <si>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</si>
  <si>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</si>
  <si>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</si>
  <si>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</si>
  <si>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</si>
  <si>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</si>
  <si>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</si>
  <si>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</si>
  <si>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</si>
  <si>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</si>
  <si>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</si>
  <si>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</si>
  <si>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</si>
  <si>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</si>
  <si>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</si>
  <si>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</si>
  <si>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</si>
  <si>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</si>
  <si>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</si>
  <si>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</si>
  <si>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</si>
  <si>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</si>
  <si>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</si>
  <si>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</si>
  <si>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</si>
  <si>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</si>
  <si>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</si>
  <si>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</si>
  <si>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</si>
  <si>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</si>
  <si>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</si>
  <si>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</si>
  <si>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</si>
  <si>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</si>
  <si>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</si>
  <si>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</si>
  <si>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</si>
  <si>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</si>
  <si>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</si>
  <si>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</si>
  <si>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</si>
  <si>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</si>
  <si>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</si>
  <si>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</si>
  <si>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</si>
  <si>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</si>
  <si>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</si>
  <si>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</si>
  <si>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</si>
  <si>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</si>
  <si>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</si>
  <si>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</si>
  <si>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</si>
  <si>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</si>
  <si>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</si>
  <si>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</si>
  <si>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</si>
  <si>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</si>
  <si>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</si>
  <si>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</si>
  <si>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</si>
  <si>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</si>
  <si>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</si>
  <si>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</si>
  <si>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</si>
  <si>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</si>
  <si>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</si>
  <si>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</si>
  <si>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</si>
  <si>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</si>
  <si>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</si>
  <si>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</si>
  <si>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</si>
  <si>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</si>
  <si>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</si>
  <si>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</si>
  <si>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</si>
  <si>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</si>
  <si>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</si>
  <si>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</si>
  <si>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</si>
  <si>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</si>
  <si>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</si>
  <si>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</si>
  <si>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</si>
  <si>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</si>
  <si>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</si>
  <si>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</si>
  <si>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</si>
  <si>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</si>
  <si>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</si>
  <si>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</si>
  <si>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</si>
  <si>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</si>
  <si>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</si>
  <si>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</si>
  <si>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</si>
  <si>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</si>
  <si>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</si>
  <si>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</si>
  <si>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</si>
  <si>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</si>
  <si>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</si>
  <si>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</si>
  <si>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</si>
  <si>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</si>
  <si>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</si>
  <si>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</si>
  <si>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</si>
  <si>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</si>
  <si>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</si>
  <si>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</si>
  <si>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</si>
  <si>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</si>
  <si>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</si>
  <si>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</si>
  <si>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</si>
  <si>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</si>
  <si>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</si>
  <si>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</si>
  <si>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</si>
  <si>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</si>
  <si>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</si>
  <si>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</si>
  <si>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</si>
  <si>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</si>
  <si>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</si>
  <si>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</si>
  <si>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</si>
  <si>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</si>
  <si>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</si>
  <si>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</si>
  <si>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</si>
  <si>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</si>
  <si>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</si>
  <si>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</si>
  <si>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</si>
  <si>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</si>
  <si>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</si>
  <si>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</si>
  <si>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</si>
  <si>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</si>
  <si>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</si>
  <si>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</si>
  <si>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</si>
  <si>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</si>
  <si>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</si>
  <si>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</si>
  <si>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</si>
  <si>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</si>
  <si>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</si>
  <si>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</si>
  <si>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</si>
  <si>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</si>
  <si>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</si>
  <si>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</si>
  <si>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</si>
  <si>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</si>
  <si>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</si>
  <si>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</si>
  <si>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</si>
  <si>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</si>
  <si>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</si>
  <si>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</si>
  <si>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</si>
  <si>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</si>
  <si>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</si>
  <si>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</si>
  <si>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</si>
  <si>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</si>
  <si>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</si>
  <si>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</si>
  <si>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</si>
  <si>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</si>
  <si>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</si>
  <si>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</si>
  <si>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</si>
  <si>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</si>
  <si>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</si>
  <si>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</si>
  <si>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</si>
  <si>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</si>
  <si>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</si>
  <si>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</si>
  <si>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</si>
  <si>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</si>
  <si>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</si>
  <si>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</si>
  <si>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</si>
  <si>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</si>
  <si>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</si>
  <si>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</si>
  <si>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</si>
  <si>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</si>
  <si>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</si>
  <si>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</si>
  <si>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</si>
  <si>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</si>
  <si>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</si>
  <si>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</si>
  <si>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</si>
  <si>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</si>
  <si>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</si>
  <si>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</si>
  <si>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</si>
  <si>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</si>
  <si>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</si>
  <si>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</si>
  <si>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</si>
  <si>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</si>
  <si>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</si>
  <si>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</si>
  <si>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</si>
  <si>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</si>
  <si>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</si>
  <si>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</si>
  <si>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</si>
  <si>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</si>
  <si>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</si>
  <si>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</si>
  <si>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</si>
  <si>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</si>
  <si>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</si>
  <si>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</si>
  <si>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</si>
  <si>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</si>
  <si>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</si>
  <si>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</si>
  <si>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</si>
  <si>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</si>
  <si>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</si>
  <si>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</si>
  <si>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</si>
  <si>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</si>
  <si>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</si>
  <si>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</si>
  <si>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</si>
  <si>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</si>
  <si>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</si>
  <si>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</si>
  <si>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</si>
  <si>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</si>
  <si>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</si>
  <si>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</si>
  <si>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</si>
  <si>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</si>
  <si>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</si>
  <si>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</si>
  <si>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</si>
  <si>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</si>
  <si>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</si>
  <si>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</si>
  <si>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</si>
  <si>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</si>
  <si>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</si>
  <si>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</si>
  <si>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</si>
  <si>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</si>
  <si>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</si>
  <si>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</si>
  <si>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</si>
  <si>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</si>
  <si>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</si>
  <si>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</si>
  <si>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</si>
  <si>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</si>
  <si>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</si>
  <si>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</si>
  <si>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</si>
  <si>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</si>
  <si>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</si>
  <si>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</si>
  <si>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</si>
  <si>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</si>
  <si>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</si>
  <si>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</si>
  <si>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</si>
  <si>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</si>
  <si>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</si>
  <si>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</si>
  <si>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</si>
  <si>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</si>
  <si>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</si>
  <si>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</si>
  <si>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</si>
  <si>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</si>
  <si>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</si>
  <si>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</si>
  <si>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</si>
  <si>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</si>
  <si>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</si>
  <si>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</si>
  <si>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</si>
  <si>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</si>
  <si>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</si>
  <si>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</si>
  <si>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</si>
  <si>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</si>
  <si>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</si>
  <si>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</si>
  <si>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</si>
  <si>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</si>
  <si>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</si>
  <si>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</si>
  <si>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</si>
  <si>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</si>
  <si>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</si>
  <si>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</si>
  <si>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</si>
  <si>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</si>
  <si>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</si>
  <si>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</si>
  <si>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</si>
  <si>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</si>
  <si>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</si>
  <si>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</si>
  <si>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</si>
  <si>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</si>
  <si>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</si>
  <si>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</si>
  <si>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</si>
  <si>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</si>
  <si>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</si>
  <si>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</si>
  <si>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</si>
  <si>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</si>
  <si>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</si>
  <si>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</si>
  <si>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</si>
  <si>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</si>
  <si>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</si>
  <si>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</si>
  <si>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</si>
  <si>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</si>
  <si>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</si>
  <si>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</si>
  <si>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</si>
  <si>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</si>
  <si>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</si>
  <si>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</si>
  <si>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</si>
  <si>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</si>
  <si>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</si>
  <si>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</si>
  <si>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</si>
  <si>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</si>
  <si>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</si>
  <si>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</si>
  <si>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</si>
  <si>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</si>
  <si>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</si>
  <si>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</si>
  <si>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</si>
  <si>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</si>
  <si>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</si>
  <si>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</si>
  <si>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</si>
  <si>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</si>
  <si>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</si>
  <si>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</si>
  <si>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</si>
  <si>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</si>
  <si>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</si>
  <si>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</si>
  <si>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</si>
  <si>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</si>
  <si>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</si>
  <si>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</si>
  <si>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</si>
  <si>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</si>
  <si>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</si>
  <si>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</si>
  <si>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</si>
  <si>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</si>
  <si>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</si>
  <si>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</si>
  <si>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</si>
  <si>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</si>
  <si>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</si>
  <si>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</si>
  <si>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</si>
  <si>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</si>
  <si>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</si>
  <si>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</si>
  <si>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</si>
  <si>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</si>
  <si>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</si>
  <si>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</si>
  <si>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</si>
  <si>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</si>
  <si>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</si>
  <si>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</si>
  <si>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</si>
  <si>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</si>
  <si>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</si>
  <si>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</si>
  <si>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</si>
  <si>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</si>
  <si>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</si>
  <si>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</si>
  <si>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</si>
  <si>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</si>
  <si>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</si>
  <si>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</si>
  <si>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</si>
  <si>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</si>
  <si>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</si>
  <si>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</si>
  <si>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</si>
  <si>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</si>
  <si>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</si>
  <si>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</si>
  <si>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</si>
  <si>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</si>
  <si>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</si>
  <si>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</si>
  <si>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</si>
  <si>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</si>
  <si>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</si>
  <si>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</si>
  <si>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</si>
  <si>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</si>
  <si>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</si>
  <si>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</si>
  <si>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</si>
  <si>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</si>
  <si>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</si>
  <si>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</si>
  <si>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</si>
  <si>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</si>
  <si>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</si>
  <si>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</si>
  <si>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</si>
  <si>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</si>
  <si>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</si>
  <si>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</si>
  <si>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</si>
  <si>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</si>
  <si>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</si>
  <si>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</si>
  <si>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</si>
  <si>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</si>
  <si>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</si>
  <si>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</si>
  <si>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</si>
  <si>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</si>
  <si>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</si>
  <si>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</si>
  <si>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</si>
  <si>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</si>
  <si>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</si>
  <si>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</si>
  <si>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</si>
  <si>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</si>
  <si>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</si>
  <si>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</si>
  <si>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</si>
  <si>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</si>
  <si>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</si>
  <si>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</si>
  <si>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</si>
  <si>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</si>
  <si>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</si>
  <si>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</si>
  <si>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</si>
  <si>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</si>
  <si>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</si>
  <si>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</si>
  <si>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</si>
  <si>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</si>
  <si>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</si>
  <si>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</si>
  <si>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</si>
  <si>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</si>
  <si>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</si>
  <si>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</si>
  <si>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</si>
  <si>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</si>
  <si>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</si>
  <si>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</si>
  <si>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</si>
  <si>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</si>
  <si>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</si>
  <si>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</si>
  <si>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</si>
  <si>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</si>
  <si>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</si>
  <si>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</si>
  <si>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</si>
  <si>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</si>
  <si>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</si>
  <si>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</si>
  <si>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</si>
  <si>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</si>
  <si>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</si>
  <si>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</si>
  <si>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</si>
  <si>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</si>
  <si>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</si>
  <si>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</si>
  <si>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</si>
  <si>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</si>
  <si>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</si>
  <si>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</si>
  <si>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</si>
  <si>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</si>
  <si>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</si>
  <si>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</si>
  <si>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</si>
  <si>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</si>
  <si>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</si>
  <si>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</si>
  <si>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</si>
  <si>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</si>
  <si>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</si>
  <si>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</si>
  <si>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</si>
  <si>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</si>
  <si>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</si>
  <si>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</si>
  <si>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</si>
  <si>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</si>
  <si>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</si>
  <si>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</si>
  <si>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</si>
  <si>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</si>
  <si>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</si>
  <si>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</si>
  <si>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</si>
  <si>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</si>
  <si>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</si>
  <si>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</si>
  <si>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</si>
  <si>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</si>
  <si>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</si>
  <si>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</si>
  <si>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</si>
  <si>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</si>
  <si>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</si>
  <si>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</si>
  <si>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</si>
  <si>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</si>
  <si>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</si>
  <si>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</si>
  <si>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</si>
  <si>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</si>
  <si>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</si>
  <si>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</si>
  <si>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</si>
  <si>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</si>
  <si>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</si>
  <si>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</si>
  <si>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</si>
  <si>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</si>
  <si>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</si>
  <si>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</si>
  <si>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</si>
  <si>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</si>
  <si>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</si>
  <si>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</si>
  <si>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</si>
  <si>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</si>
  <si>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</si>
  <si>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</si>
  <si>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</si>
  <si>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</si>
  <si>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</si>
  <si>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</si>
  <si>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</si>
  <si>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</si>
  <si>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</si>
  <si>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</si>
  <si>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</si>
  <si>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</si>
  <si>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</si>
  <si>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</si>
  <si>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</si>
  <si>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</si>
  <si>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</si>
  <si>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</si>
  <si>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</si>
  <si>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</si>
  <si>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</si>
  <si>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</si>
  <si>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</si>
  <si>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</si>
  <si>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</si>
  <si>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</si>
  <si>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</si>
  <si>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</si>
  <si>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</si>
  <si>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</si>
  <si>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</si>
  <si>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</si>
  <si>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</si>
  <si>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</si>
  <si>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</si>
  <si>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</si>
  <si>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</si>
  <si>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</si>
  <si>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</si>
  <si>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</si>
  <si>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</si>
  <si>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</si>
  <si>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</si>
  <si>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</si>
  <si>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</si>
  <si>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</si>
  <si>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</si>
  <si>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</si>
  <si>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</si>
  <si>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</si>
  <si>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</si>
  <si>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</si>
  <si>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</si>
  <si>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</si>
  <si>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</si>
  <si>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</si>
  <si>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</si>
  <si>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</si>
  <si>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</si>
  <si>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</si>
  <si>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</si>
  <si>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</si>
  <si>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</si>
  <si>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</si>
  <si>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</si>
  <si>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</si>
  <si>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</si>
  <si>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</si>
  <si>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</si>
  <si>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</si>
  <si>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</si>
  <si>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</si>
  <si>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</si>
  <si>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</si>
  <si>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</si>
  <si>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</si>
  <si>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</si>
  <si>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</si>
  <si>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</si>
  <si>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</si>
  <si>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</si>
  <si>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</si>
  <si>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</si>
  <si>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</si>
  <si>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</si>
  <si>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</si>
  <si>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</si>
  <si>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</si>
  <si>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</si>
  <si>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</si>
  <si>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</si>
  <si>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</si>
  <si>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</si>
  <si>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</si>
  <si>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</si>
  <si>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</si>
  <si>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</si>
  <si>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</si>
  <si>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</si>
  <si>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</si>
  <si>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</si>
  <si>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</si>
  <si>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</si>
  <si>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</si>
  <si>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</si>
  <si>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</si>
  <si>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</si>
  <si>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</si>
  <si>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</si>
  <si>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</si>
  <si>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</si>
  <si>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</si>
  <si>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</si>
  <si>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</si>
  <si>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</si>
  <si>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</si>
  <si>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</si>
  <si>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</si>
  <si>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</si>
  <si>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</si>
  <si>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</si>
  <si>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</si>
  <si>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</si>
  <si>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</si>
  <si>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</si>
  <si>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</si>
  <si>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</si>
  <si>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</si>
  <si>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</si>
  <si>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</si>
  <si>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</si>
  <si>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</si>
  <si>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</si>
  <si>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</si>
  <si>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</si>
  <si>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</si>
  <si>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</si>
  <si>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</si>
  <si>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</si>
  <si>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</si>
  <si>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</si>
  <si>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</si>
  <si>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</si>
  <si>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</si>
  <si>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</si>
  <si>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</si>
  <si>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</si>
  <si>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</si>
  <si>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</si>
  <si>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</si>
  <si>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</si>
  <si>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</si>
  <si>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</si>
  <si>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</si>
  <si>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</si>
  <si>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</si>
  <si>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</si>
  <si>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</si>
  <si>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</si>
  <si>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</si>
  <si>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</si>
  <si>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</si>
  <si>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</si>
  <si>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</si>
  <si>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</si>
  <si>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</si>
  <si>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</si>
  <si>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</si>
  <si>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</si>
  <si>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</si>
  <si>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</si>
  <si>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</si>
  <si>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</si>
  <si>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</si>
  <si>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</si>
  <si>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</si>
  <si>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</si>
  <si>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</si>
  <si>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</si>
  <si>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</si>
  <si>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</si>
  <si>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</si>
  <si>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</si>
  <si>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</si>
  <si>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</si>
  <si>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</si>
  <si>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</si>
  <si>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</si>
  <si>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</si>
  <si>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</si>
  <si>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</si>
  <si>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</si>
  <si>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</si>
  <si>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</si>
  <si>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</si>
  <si>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</si>
  <si>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</si>
  <si>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</si>
  <si>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</si>
  <si>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</si>
  <si>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</si>
  <si>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</si>
  <si>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</si>
  <si>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</si>
  <si>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</si>
  <si>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</si>
  <si>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</si>
  <si>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</si>
  <si>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</si>
  <si>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</si>
  <si>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</si>
  <si>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</si>
  <si>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</si>
  <si>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</si>
  <si>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</si>
  <si>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</si>
  <si>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</si>
  <si>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</si>
  <si>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</si>
  <si>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</si>
  <si>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</si>
  <si>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</si>
  <si>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</si>
  <si>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</si>
  <si>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</si>
  <si>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</si>
  <si>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</si>
  <si>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</si>
  <si>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</si>
  <si>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</si>
  <si>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</si>
  <si>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</si>
  <si>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</si>
  <si>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</si>
  <si>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</si>
  <si>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</si>
  <si>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</si>
  <si>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</si>
  <si>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</si>
  <si>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</si>
  <si>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</si>
  <si>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</si>
  <si>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</si>
  <si>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</si>
  <si>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</si>
  <si>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</si>
  <si>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</si>
  <si>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</si>
  <si>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</si>
  <si>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</si>
  <si>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</si>
  <si>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</si>
  <si>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</si>
  <si>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</si>
  <si>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</si>
  <si>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</si>
  <si>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</si>
  <si>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</si>
  <si>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</si>
  <si>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</si>
  <si>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</si>
  <si>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</si>
  <si>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</si>
  <si>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</si>
  <si>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</si>
  <si>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</si>
  <si>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</si>
  <si>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</si>
  <si>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</si>
  <si>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</si>
  <si>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</si>
  <si>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</si>
  <si>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</si>
  <si>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</si>
  <si>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</si>
  <si>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</si>
  <si>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</si>
  <si>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</si>
  <si>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</si>
  <si>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</si>
  <si>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</si>
  <si>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</si>
  <si>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</si>
  <si>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</si>
  <si>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</si>
  <si>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</si>
  <si>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</si>
  <si>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</si>
  <si>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</si>
  <si>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</si>
  <si>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</si>
  <si>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</si>
  <si>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</si>
  <si>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</si>
  <si>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</si>
  <si>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</si>
  <si>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</si>
  <si>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</si>
  <si>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</si>
  <si>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</si>
  <si>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</si>
  <si>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</si>
  <si>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</si>
  <si>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</si>
  <si>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</si>
  <si>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</si>
  <si>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</si>
  <si>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</si>
  <si>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</si>
  <si>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</si>
  <si>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</si>
  <si>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</si>
  <si>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</si>
  <si>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</si>
  <si>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</si>
  <si>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</si>
  <si>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</si>
  <si>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</si>
  <si>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</si>
  <si>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</si>
  <si>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</si>
  <si>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</si>
  <si>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</si>
  <si>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</si>
  <si>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</si>
  <si>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</si>
  <si>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</si>
  <si>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</si>
  <si>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</si>
  <si>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</si>
  <si>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</si>
  <si>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</si>
  <si>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</si>
  <si>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</si>
  <si>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</si>
  <si>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</si>
  <si>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</si>
  <si>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</si>
  <si>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</si>
  <si>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</si>
  <si>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</si>
  <si>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</si>
  <si>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</si>
  <si>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</si>
  <si>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</si>
  <si>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</si>
  <si>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</si>
  <si>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</si>
  <si>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</si>
  <si>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</si>
  <si>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</si>
  <si>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</si>
  <si>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</si>
  <si>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</si>
  <si>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</si>
  <si>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</si>
  <si>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</si>
  <si>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</si>
  <si>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</si>
  <si>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</si>
  <si>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</si>
  <si>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</si>
  <si>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</si>
  <si>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</si>
  <si>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</si>
  <si>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</si>
  <si>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</si>
  <si>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</si>
  <si>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</si>
  <si>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</si>
  <si>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</si>
  <si>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</si>
  <si>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</si>
  <si>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</si>
  <si>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</si>
  <si>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</si>
  <si>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</si>
  <si>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</si>
  <si>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</si>
  <si>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</si>
  <si>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</si>
  <si>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</si>
  <si>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</si>
  <si>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</si>
  <si>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</si>
  <si>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</si>
  <si>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</si>
  <si>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</si>
  <si>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</si>
  <si>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</si>
  <si>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</si>
  <si>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</si>
  <si>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</si>
  <si>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</si>
  <si>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</si>
  <si>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</si>
  <si>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</si>
  <si>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</si>
  <si>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</si>
  <si>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</si>
  <si>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</si>
  <si>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</si>
  <si>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</si>
  <si>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</si>
  <si>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</si>
  <si>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</si>
  <si>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</si>
  <si>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</si>
  <si>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</si>
  <si>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</si>
  <si>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</si>
  <si>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</si>
  <si>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</si>
  <si>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</si>
  <si>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</si>
  <si>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</si>
  <si>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</si>
  <si>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</si>
  <si>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</si>
  <si>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</si>
  <si>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</si>
  <si>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</si>
  <si>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</si>
  <si>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</si>
  <si>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</si>
  <si>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</si>
  <si>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</si>
  <si>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</si>
  <si>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</si>
  <si>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</si>
  <si>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</si>
  <si>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</si>
  <si>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</si>
  <si>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</si>
  <si>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</si>
  <si>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</si>
  <si>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</si>
  <si>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</si>
  <si>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</si>
  <si>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</si>
  <si>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</si>
  <si>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</si>
  <si>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</si>
  <si>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</si>
  <si>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</si>
  <si>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</si>
  <si>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</si>
  <si>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</si>
  <si>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</si>
  <si>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</si>
  <si>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</si>
  <si>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</si>
  <si>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</si>
  <si>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</si>
  <si>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</si>
  <si>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</si>
  <si>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</si>
  <si>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</si>
  <si>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</si>
  <si>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</si>
  <si>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</si>
  <si>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</si>
  <si>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</si>
  <si>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</si>
  <si>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</si>
  <si>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</si>
  <si>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</si>
  <si>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</si>
  <si>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</si>
  <si>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</si>
  <si>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</si>
  <si>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</si>
  <si>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</si>
  <si>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</si>
  <si>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</si>
  <si>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</si>
  <si>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</si>
  <si>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</si>
  <si>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</si>
  <si>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</si>
  <si>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</si>
  <si>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</si>
  <si>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</si>
  <si>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</si>
  <si>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</si>
  <si>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</si>
  <si>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</si>
  <si>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</si>
  <si>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</si>
  <si>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</si>
  <si>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</si>
  <si>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</si>
  <si>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</si>
  <si>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</si>
  <si>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</si>
  <si>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</si>
  <si>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</si>
  <si>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</si>
  <si>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</si>
  <si>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</si>
  <si>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</si>
  <si>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</si>
  <si>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</si>
  <si>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</si>
  <si>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</si>
  <si>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</si>
  <si>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</si>
  <si>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</si>
  <si>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</si>
  <si>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</si>
  <si>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</si>
  <si>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</si>
  <si>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</si>
  <si>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</si>
  <si>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</si>
  <si>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</si>
  <si>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</si>
  <si>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</si>
  <si>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</si>
  <si>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</si>
  <si>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</si>
  <si>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</si>
  <si>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</si>
  <si>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</si>
  <si>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</si>
  <si>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</si>
  <si>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</si>
  <si>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</si>
  <si>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</si>
  <si>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</si>
  <si>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</si>
  <si>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</si>
  <si>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</si>
  <si>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</si>
  <si>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</si>
  <si>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</si>
  <si>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</si>
  <si>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</si>
  <si>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</si>
  <si>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</si>
  <si>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</si>
  <si>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</si>
  <si>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</si>
  <si>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</si>
  <si>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</si>
  <si>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</si>
  <si>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</si>
  <si>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</si>
  <si>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</si>
  <si>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</si>
  <si>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</si>
  <si>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</si>
  <si>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</si>
  <si>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</si>
  <si>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</si>
  <si>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</si>
  <si>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</si>
  <si>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</si>
  <si>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</si>
  <si>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</si>
  <si>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</si>
  <si>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</si>
  <si>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</si>
  <si>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</si>
  <si>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</si>
  <si>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</si>
  <si>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</si>
  <si>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</si>
  <si>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</si>
  <si>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</si>
  <si>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</si>
  <si>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</si>
  <si>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</si>
  <si>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</si>
  <si>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</si>
  <si>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</si>
  <si>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</si>
  <si>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</si>
  <si>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</si>
  <si>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</si>
  <si>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</si>
  <si>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</si>
  <si>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</si>
  <si>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</si>
  <si>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</si>
  <si>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</si>
  <si>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</si>
  <si>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</si>
  <si>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</si>
  <si>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</si>
  <si>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</si>
  <si>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</si>
  <si>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</si>
  <si>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</si>
  <si>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</si>
  <si>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</si>
  <si>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</si>
  <si>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</si>
  <si>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</si>
  <si>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</si>
  <si>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</si>
  <si>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</si>
  <si>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</si>
  <si>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</si>
  <si>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</si>
  <si>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</si>
  <si>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</si>
  <si>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</si>
  <si>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</si>
  <si>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</si>
  <si>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</si>
  <si>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</si>
  <si>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</si>
  <si>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</si>
  <si>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</si>
  <si>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</si>
  <si>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</si>
  <si>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</si>
  <si>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</si>
  <si>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</si>
  <si>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</si>
  <si>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</si>
  <si>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</si>
  <si>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</si>
  <si>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</si>
  <si>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</si>
  <si>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</si>
  <si>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</si>
  <si>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</si>
  <si>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</si>
  <si>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</si>
  <si>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</si>
  <si>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</si>
  <si>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</si>
  <si>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</si>
  <si>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</si>
  <si>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</si>
  <si>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</si>
  <si>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</si>
  <si>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</si>
  <si>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</si>
  <si>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</si>
  <si>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</si>
  <si>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</si>
  <si>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</si>
  <si>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</si>
  <si>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</si>
  <si>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</si>
  <si>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</si>
  <si>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</si>
  <si>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</si>
  <si>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</si>
  <si>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</si>
  <si>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</si>
  <si>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</si>
  <si>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</si>
  <si>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</si>
  <si>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</si>
  <si>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</si>
  <si>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</si>
  <si>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</si>
  <si>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</si>
  <si>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</si>
  <si>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</si>
  <si>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</si>
  <si>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</si>
  <si>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</si>
  <si>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</si>
  <si>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</si>
  <si>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</si>
  <si>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</si>
  <si>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</si>
  <si>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</si>
  <si>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</si>
  <si>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</si>
  <si>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</si>
  <si>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</si>
  <si>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</si>
  <si>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</si>
  <si>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</si>
  <si>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</si>
  <si>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</si>
  <si>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</si>
  <si>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</si>
  <si>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</si>
  <si>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</si>
  <si>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</si>
  <si>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</si>
  <si>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</si>
  <si>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</si>
  <si>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</si>
  <si>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</si>
  <si>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</si>
  <si>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</si>
  <si>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</si>
  <si>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</si>
  <si>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</si>
  <si>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</si>
  <si>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</si>
  <si>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</si>
  <si>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</si>
  <si>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</si>
  <si>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</si>
  <si>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</si>
  <si>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</si>
  <si>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</si>
  <si>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</si>
  <si>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</si>
  <si>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</si>
  <si>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</si>
  <si>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</si>
  <si>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</si>
  <si>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</si>
  <si>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</si>
  <si>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</si>
  <si>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</si>
  <si>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</si>
  <si>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</si>
  <si>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</si>
  <si>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</si>
  <si>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</si>
  <si>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</si>
  <si>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</si>
  <si>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</si>
  <si>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</si>
  <si>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</si>
  <si>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</si>
  <si>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</si>
  <si>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</si>
  <si>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</si>
  <si>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</si>
  <si>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</si>
  <si>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</si>
  <si>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</si>
  <si>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</si>
  <si>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</si>
  <si>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</si>
  <si>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</si>
  <si>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</si>
  <si>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</si>
  <si>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</si>
  <si>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</si>
  <si>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</si>
  <si>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</si>
  <si>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</si>
  <si>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</si>
  <si>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</si>
  <si>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</si>
  <si>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</si>
  <si>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</si>
  <si>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</si>
  <si>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</si>
  <si>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</si>
  <si>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</si>
  <si>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</si>
  <si>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</si>
  <si>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</si>
  <si>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</si>
  <si>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</si>
  <si>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</si>
  <si>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</si>
  <si>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</si>
  <si>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</si>
  <si>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</si>
  <si>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</si>
  <si>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</si>
  <si>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</si>
  <si>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</si>
  <si>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</si>
  <si>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</si>
  <si>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</si>
  <si>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</si>
  <si>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</si>
  <si>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</si>
  <si>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</si>
  <si>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</si>
  <si>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</si>
  <si>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</si>
  <si>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</si>
  <si>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</si>
  <si>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</si>
  <si>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</si>
  <si>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</si>
  <si>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</si>
  <si>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</si>
  <si>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</si>
  <si>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</si>
  <si>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</si>
  <si>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</si>
  <si>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</si>
  <si>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</si>
  <si>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</si>
  <si>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</si>
  <si>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</si>
  <si>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</si>
  <si>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</si>
  <si>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</si>
  <si>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</si>
  <si>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</si>
  <si>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</si>
  <si>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</si>
  <si>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</si>
  <si>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</si>
  <si>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</si>
  <si>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</si>
  <si>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</si>
  <si>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</si>
  <si>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</si>
  <si>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</si>
  <si>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</si>
  <si>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</si>
  <si>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</si>
  <si>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</si>
  <si>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</si>
  <si>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</si>
  <si>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</si>
  <si>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</si>
  <si>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</si>
  <si>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</si>
  <si>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</si>
  <si>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</si>
  <si>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</si>
  <si>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</si>
  <si>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</si>
  <si>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</si>
  <si>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</si>
  <si>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</si>
  <si>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</si>
  <si>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</si>
  <si>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</si>
  <si>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</si>
  <si>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</si>
  <si>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</si>
  <si>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</si>
  <si>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</si>
  <si>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</si>
  <si>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</si>
  <si>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</si>
  <si>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</si>
  <si>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</si>
  <si>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</si>
  <si>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</si>
  <si>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</si>
  <si>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</si>
  <si>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</si>
  <si>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</si>
  <si>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</si>
  <si>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</si>
  <si>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</si>
  <si>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</si>
  <si>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</si>
  <si>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</si>
  <si>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</si>
  <si>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</si>
  <si>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</si>
  <si>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</si>
  <si>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</si>
  <si>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</si>
  <si>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</si>
  <si>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</si>
  <si>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</si>
  <si>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</si>
  <si>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</si>
  <si>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</si>
  <si>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</si>
  <si>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</si>
  <si>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</si>
  <si>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</si>
  <si>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</si>
  <si>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</si>
  <si>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</si>
  <si>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</si>
  <si>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</si>
  <si>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</si>
  <si>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</si>
  <si>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</si>
  <si>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</si>
  <si>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</si>
  <si>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</si>
  <si>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</si>
  <si>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</si>
  <si>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</si>
  <si>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</si>
  <si>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</si>
  <si>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</si>
  <si>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</si>
  <si>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</si>
  <si>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</si>
  <si>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</si>
  <si>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</si>
  <si>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</si>
  <si>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</si>
  <si>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</si>
  <si>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</si>
  <si>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</si>
  <si>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</si>
  <si>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</si>
  <si>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</si>
  <si>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</si>
  <si>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</si>
  <si>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</si>
  <si>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</si>
  <si>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</si>
  <si>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</si>
  <si>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</si>
  <si>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</si>
  <si>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</si>
  <si>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</si>
  <si>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</si>
  <si>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</si>
  <si>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</si>
  <si>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</si>
  <si>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</si>
  <si>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</si>
  <si>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</si>
  <si>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</si>
  <si>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</si>
  <si>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</si>
  <si>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</si>
  <si>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</si>
  <si>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</si>
  <si>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</si>
  <si>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</si>
  <si>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</si>
  <si>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</si>
  <si>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</si>
  <si>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</si>
  <si>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</si>
  <si>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</si>
  <si>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</si>
  <si>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</si>
  <si>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</si>
  <si>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</si>
  <si>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</si>
  <si>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</si>
  <si>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</si>
  <si>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</si>
  <si>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</si>
  <si>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</si>
  <si>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</si>
  <si>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</si>
  <si>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</si>
  <si>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</si>
  <si>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</si>
  <si>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</si>
  <si>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</si>
  <si>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</si>
  <si>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</si>
  <si>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</si>
  <si>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</si>
  <si>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</si>
  <si>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</si>
  <si>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</si>
  <si>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</si>
  <si>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</si>
  <si>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</si>
  <si>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</si>
  <si>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</si>
  <si>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</si>
  <si>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</si>
  <si>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</si>
  <si>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</si>
  <si>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</si>
  <si>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</si>
  <si>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</si>
  <si>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</si>
  <si>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</si>
  <si>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</si>
  <si>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</si>
  <si>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</si>
  <si>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</si>
  <si>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</si>
  <si>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</si>
  <si>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</si>
  <si>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</si>
  <si>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</si>
  <si>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</si>
  <si>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</si>
  <si>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</si>
  <si>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</si>
  <si>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</si>
  <si>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</si>
  <si>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</si>
  <si>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</si>
  <si>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</si>
  <si>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</si>
  <si>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</si>
  <si>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</si>
  <si>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</si>
  <si>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</si>
  <si>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</si>
  <si>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</si>
  <si>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</si>
  <si>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</si>
  <si>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</si>
  <si>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</si>
  <si>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</si>
  <si>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</si>
  <si>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</si>
  <si>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</si>
  <si>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</si>
  <si>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</si>
  <si>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</si>
  <si>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</si>
  <si>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</si>
  <si>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</si>
  <si>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</si>
  <si>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</si>
  <si>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</si>
  <si>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</si>
  <si>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</si>
  <si>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</si>
  <si>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</si>
  <si>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</si>
  <si>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</si>
  <si>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</si>
  <si>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</si>
  <si>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</si>
  <si>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</si>
  <si>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</si>
  <si>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</si>
  <si>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</si>
  <si>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</si>
  <si>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</si>
  <si>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</si>
  <si>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</si>
  <si>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</si>
  <si>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</si>
  <si>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</si>
  <si>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</si>
  <si>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</si>
  <si>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</si>
  <si>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</si>
  <si>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</si>
  <si>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</si>
  <si>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</si>
  <si>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</si>
  <si>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</si>
  <si>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</si>
  <si>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</si>
  <si>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</si>
  <si>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</si>
  <si>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</si>
  <si>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</si>
  <si>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</si>
  <si>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</si>
  <si>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</si>
  <si>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</si>
  <si>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</si>
  <si>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</si>
  <si>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</si>
  <si>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</si>
  <si>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</si>
  <si>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</si>
  <si>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</si>
  <si>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</si>
  <si>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</si>
  <si>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</si>
  <si>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</si>
  <si>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</si>
  <si>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</si>
  <si>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</si>
  <si>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</si>
  <si>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</si>
  <si>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</si>
  <si>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</si>
  <si>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</si>
  <si>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</si>
  <si>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</si>
  <si>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</si>
  <si>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</si>
  <si>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</si>
  <si>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</si>
  <si>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</si>
  <si>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</si>
  <si>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</si>
  <si>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</si>
  <si>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</si>
  <si>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</si>
  <si>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</si>
  <si>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</si>
  <si>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</si>
  <si>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</si>
  <si>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</si>
  <si>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</si>
  <si>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</si>
  <si>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</si>
  <si>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</si>
  <si>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</si>
  <si>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</si>
  <si>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</si>
  <si>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</si>
  <si>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</si>
  <si>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</si>
  <si>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</si>
  <si>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</si>
  <si>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</si>
  <si>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</si>
  <si>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</si>
  <si>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</si>
  <si>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</si>
  <si>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</si>
  <si>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</si>
  <si>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</si>
  <si>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</si>
  <si>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</si>
  <si>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</si>
  <si>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</si>
  <si>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</si>
  <si>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</si>
  <si>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</si>
  <si>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</si>
  <si>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</si>
  <si>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</si>
  <si>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</si>
  <si>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</si>
  <si>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</si>
  <si>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</si>
  <si>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</si>
  <si>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</si>
  <si>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</si>
  <si>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</si>
  <si>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</si>
  <si>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</si>
  <si>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</si>
  <si>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</si>
  <si>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</si>
  <si>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</si>
  <si>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</si>
  <si>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</si>
  <si>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</si>
  <si>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</si>
  <si>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</si>
  <si>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</si>
  <si>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</si>
  <si>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</si>
  <si>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</si>
  <si>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</si>
  <si>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</si>
  <si>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</si>
  <si>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</si>
  <si>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</si>
  <si>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</si>
  <si>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</si>
  <si>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</si>
  <si>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</si>
  <si>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</si>
  <si>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</si>
  <si>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</si>
  <si>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</si>
  <si>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</si>
  <si>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</si>
  <si>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</si>
  <si>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</si>
  <si>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</si>
  <si>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</si>
  <si>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</si>
  <si>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</si>
  <si>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</si>
  <si>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</si>
  <si>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</si>
  <si>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</si>
  <si>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</si>
  <si>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</si>
  <si>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</si>
  <si>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</si>
  <si>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</si>
  <si>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</si>
  <si>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</si>
  <si>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</si>
  <si>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</si>
  <si>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</si>
  <si>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</si>
  <si>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</si>
  <si>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</si>
  <si>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</si>
  <si>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</si>
  <si>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</si>
  <si>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</si>
  <si>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</si>
  <si>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</si>
  <si>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</si>
  <si>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</si>
  <si>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</si>
  <si>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</si>
  <si>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</si>
  <si>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</si>
  <si>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</si>
  <si>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</si>
  <si>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</si>
  <si>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</si>
  <si>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</si>
  <si>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</si>
  <si>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</si>
  <si>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</si>
  <si>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</si>
  <si>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</si>
  <si>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</si>
  <si>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</si>
  <si>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</si>
  <si>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</si>
  <si>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</si>
  <si>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</si>
  <si>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</si>
  <si>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</si>
  <si>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</si>
  <si>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</si>
  <si>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</si>
  <si>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</si>
  <si>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</si>
  <si>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</si>
  <si>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</si>
  <si>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</si>
  <si>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</si>
  <si>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</si>
  <si>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</si>
  <si>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</si>
  <si>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</si>
  <si>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</si>
  <si>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</si>
  <si>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</si>
  <si>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</si>
  <si>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</si>
  <si>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</si>
  <si>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</si>
  <si>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</si>
  <si>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</si>
  <si>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</si>
  <si>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</si>
  <si>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</si>
  <si>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</si>
  <si>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</si>
  <si>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</si>
  <si>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</si>
  <si>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</si>
  <si>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</si>
  <si>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</si>
  <si>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</si>
  <si>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</si>
  <si>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</si>
  <si>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</si>
  <si>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</si>
  <si>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</si>
  <si>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</si>
  <si>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</si>
  <si>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</si>
  <si>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</si>
  <si>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</si>
  <si>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</si>
  <si>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</si>
  <si>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</si>
  <si>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</si>
  <si>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</si>
  <si>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</si>
  <si>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</si>
  <si>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</si>
  <si>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</si>
  <si>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</si>
  <si>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</si>
  <si>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</si>
  <si>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</si>
  <si>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</si>
  <si>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</si>
  <si>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</si>
  <si>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</si>
  <si>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</si>
  <si>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</si>
  <si>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</si>
  <si>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</si>
  <si>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</si>
  <si>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</si>
  <si>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</si>
  <si>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</si>
  <si>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</si>
  <si>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</si>
  <si>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</si>
  <si>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</si>
  <si>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</si>
  <si>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</si>
  <si>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</si>
  <si>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</si>
  <si>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</si>
  <si>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</si>
  <si>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</si>
  <si>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</si>
  <si>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</si>
  <si>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</si>
  <si>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</si>
  <si>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</si>
  <si>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</si>
  <si>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</si>
  <si>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</si>
  <si>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</si>
  <si>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</si>
  <si>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</si>
  <si>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</si>
  <si>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</si>
  <si>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</si>
  <si>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</si>
  <si>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</si>
  <si>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</si>
  <si>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</si>
  <si>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</si>
  <si>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</si>
  <si>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</si>
  <si>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</si>
  <si>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</si>
  <si>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</si>
  <si>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</si>
  <si>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</si>
  <si>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</si>
  <si>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</si>
  <si>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</si>
  <si>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</si>
  <si>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</si>
  <si>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</si>
  <si>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</si>
  <si>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</si>
  <si>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</si>
  <si>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</si>
  <si>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</si>
  <si>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</si>
  <si>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</si>
  <si>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</si>
  <si>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</si>
  <si>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</si>
  <si>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</si>
  <si>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</si>
  <si>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</si>
  <si>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</si>
  <si>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</si>
  <si>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</si>
  <si>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</si>
  <si>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</si>
  <si>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</si>
  <si>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</si>
  <si>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</si>
  <si>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</si>
  <si>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</si>
  <si>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</si>
  <si>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</si>
  <si>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</si>
  <si>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</si>
  <si>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</si>
  <si>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</si>
  <si>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</si>
  <si>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</si>
  <si>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</si>
  <si>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</si>
  <si>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</si>
  <si>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</si>
  <si>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</si>
  <si>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</si>
  <si>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</si>
  <si>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</si>
  <si>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</si>
  <si>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</si>
  <si>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</si>
  <si>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</si>
  <si>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</si>
  <si>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</si>
  <si>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</si>
  <si>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</si>
  <si>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</si>
  <si>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</si>
  <si>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</si>
  <si>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</si>
  <si>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</si>
  <si>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</si>
  <si>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</si>
  <si>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</si>
  <si>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</si>
  <si>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</si>
  <si>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</si>
  <si>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</si>
  <si>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</si>
  <si>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</si>
  <si>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</si>
  <si>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</si>
  <si>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</si>
  <si>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</si>
  <si>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</si>
  <si>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</si>
  <si>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</si>
  <si>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</si>
  <si>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</si>
  <si>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</si>
  <si>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</si>
  <si>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</si>
  <si>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</si>
  <si>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</si>
  <si>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</si>
  <si>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</si>
  <si>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</si>
  <si>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</si>
  <si>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</si>
  <si>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</si>
  <si>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</si>
  <si>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</si>
  <si>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</si>
  <si>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</si>
  <si>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</si>
  <si>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</si>
  <si>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</si>
  <si>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</si>
  <si>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</si>
  <si>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</si>
  <si>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</si>
  <si>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</si>
  <si>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</si>
  <si>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</si>
  <si>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</si>
  <si>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</si>
  <si>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</si>
  <si>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</si>
  <si>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</si>
  <si>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</si>
  <si>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</si>
  <si>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</si>
  <si>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</si>
  <si>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</si>
  <si>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</si>
  <si>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</si>
  <si>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</si>
  <si>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</si>
  <si>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</si>
  <si>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</si>
  <si>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</si>
  <si>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</si>
  <si>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</si>
  <si>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</si>
  <si>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</si>
  <si>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</si>
  <si>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</si>
  <si>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</si>
  <si>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</si>
  <si>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</si>
  <si>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</si>
  <si>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</si>
  <si>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</si>
  <si>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</si>
  <si>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</si>
  <si>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</si>
  <si>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</si>
  <si>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</si>
  <si>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</si>
  <si>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</si>
  <si>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</si>
  <si>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</si>
  <si>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</si>
  <si>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</si>
  <si>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</si>
  <si>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</si>
  <si>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</si>
  <si>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</si>
  <si>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</si>
  <si>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</si>
  <si>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</si>
  <si>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</si>
  <si>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</si>
  <si>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</si>
  <si>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</si>
  <si>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</si>
  <si>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</si>
  <si>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</si>
  <si>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</si>
  <si>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</si>
  <si>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</si>
  <si>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</si>
  <si>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</si>
  <si>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</si>
  <si>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</si>
  <si>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</si>
  <si>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</si>
  <si>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</si>
  <si>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</si>
  <si>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</si>
  <si>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</si>
  <si>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</si>
  <si>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</si>
  <si>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</si>
  <si>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</si>
  <si>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</si>
  <si>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</si>
  <si>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</si>
  <si>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</si>
  <si>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</si>
  <si>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</si>
  <si>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</si>
  <si>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</si>
  <si>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</si>
  <si>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</si>
  <si>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</si>
  <si>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</si>
  <si>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</si>
  <si>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</si>
  <si>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</si>
  <si>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</si>
  <si>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</si>
  <si>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</si>
  <si>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</si>
  <si>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</si>
  <si>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</si>
  <si>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</si>
  <si>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</si>
  <si>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</si>
  <si>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</si>
  <si>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</si>
  <si>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</si>
  <si>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</si>
  <si>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</si>
  <si>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</si>
  <si>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</si>
  <si>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</si>
  <si>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</si>
  <si>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</si>
  <si>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</si>
  <si>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</si>
  <si>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</si>
  <si>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</si>
  <si>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</si>
  <si>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</si>
  <si>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</si>
  <si>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</si>
  <si>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</si>
  <si>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</si>
  <si>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</si>
  <si>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</si>
  <si>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</si>
  <si>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</si>
  <si>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</si>
  <si>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</si>
  <si>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</si>
  <si>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</si>
  <si>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</si>
  <si>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</si>
  <si>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</si>
  <si>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</si>
  <si>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</si>
  <si>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</si>
  <si>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</si>
  <si>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</si>
  <si>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</si>
  <si>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</si>
  <si>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</si>
  <si>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</si>
  <si>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</si>
  <si>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</si>
  <si>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</si>
  <si>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</si>
  <si>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</si>
  <si>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</si>
  <si>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</si>
  <si>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</si>
  <si>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</si>
  <si>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</si>
  <si>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</si>
  <si>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</si>
  <si>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</si>
  <si>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</si>
  <si>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</si>
  <si>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</si>
  <si>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</si>
  <si>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</si>
  <si>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</si>
  <si>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</si>
  <si>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</si>
  <si>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</si>
  <si>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</si>
  <si>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</si>
  <si>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</si>
  <si>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</si>
  <si>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</si>
  <si>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</si>
  <si>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</si>
  <si>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</si>
  <si>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</si>
  <si>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</si>
  <si>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</si>
  <si>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</si>
  <si>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</si>
  <si>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</si>
  <si>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</si>
  <si>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</si>
  <si>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</si>
  <si>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</si>
  <si>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</si>
  <si>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</si>
  <si>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</si>
  <si>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</si>
  <si>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</si>
  <si>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</si>
  <si>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</si>
  <si>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</si>
  <si>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</si>
  <si>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</si>
  <si>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</si>
  <si>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</si>
  <si>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</si>
  <si>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</si>
  <si>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</si>
  <si>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</si>
  <si>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</si>
  <si>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</si>
  <si>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</si>
  <si>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</si>
  <si>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</si>
  <si>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</si>
  <si>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</si>
  <si>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</si>
  <si>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</si>
  <si>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</si>
  <si>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</si>
  <si>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</si>
  <si>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</si>
  <si>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</si>
  <si>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</si>
  <si>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</si>
  <si>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</si>
  <si>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</si>
  <si>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</si>
  <si>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</si>
  <si>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</si>
  <si>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</si>
  <si>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</si>
  <si>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</si>
  <si>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</si>
  <si>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</si>
  <si>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</si>
  <si>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</si>
  <si>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</si>
  <si>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</si>
  <si>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</si>
  <si>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</si>
  <si>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</si>
  <si>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</si>
  <si>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</si>
  <si>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</si>
  <si>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</si>
  <si>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</si>
  <si>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</si>
  <si>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</si>
  <si>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</si>
  <si>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</si>
  <si>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</si>
  <si>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</si>
  <si>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</si>
  <si>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</si>
  <si>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</si>
  <si>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</si>
  <si>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</si>
  <si>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</si>
  <si>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</si>
  <si>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</si>
  <si>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</si>
  <si>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</si>
  <si>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</si>
  <si>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</si>
  <si>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</si>
  <si>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</si>
  <si>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</si>
  <si>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</si>
  <si>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</si>
  <si>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</si>
  <si>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</si>
  <si>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</si>
  <si>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</si>
  <si>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</si>
  <si>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</si>
  <si>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</si>
  <si>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</si>
  <si>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</si>
  <si>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</si>
  <si>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</si>
  <si>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</si>
  <si>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</si>
  <si>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</si>
  <si>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</si>
  <si>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</si>
  <si>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</si>
  <si>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</si>
  <si>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</si>
  <si>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</si>
  <si>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</si>
  <si>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</si>
  <si>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</si>
  <si>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</si>
  <si>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</si>
  <si>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</si>
  <si>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</si>
  <si>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</si>
  <si>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</si>
  <si>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</si>
  <si>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</si>
  <si>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</si>
  <si>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</si>
  <si>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</si>
  <si>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</si>
  <si>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</si>
  <si>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</si>
  <si>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</si>
  <si>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</si>
  <si>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</si>
  <si>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</si>
  <si>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</si>
  <si>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</si>
  <si>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</si>
  <si>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</si>
  <si>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</si>
  <si>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</si>
  <si>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</si>
  <si>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</si>
  <si>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</si>
  <si>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</si>
  <si>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</si>
  <si>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</si>
  <si>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</si>
  <si>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</si>
  <si>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</si>
  <si>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</si>
  <si>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</si>
  <si>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</si>
  <si>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</si>
  <si>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</si>
  <si>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</si>
  <si>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</si>
  <si>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</si>
  <si>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</si>
  <si>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</si>
  <si>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</si>
  <si>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</si>
  <si>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</si>
  <si>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</si>
  <si>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</si>
  <si>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</si>
  <si>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</si>
  <si>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</si>
  <si>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</si>
  <si>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</si>
  <si>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</si>
  <si>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</si>
  <si>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</si>
  <si>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</si>
  <si>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</si>
  <si>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</si>
  <si>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</si>
  <si>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</si>
  <si>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</si>
  <si>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</si>
  <si>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</si>
  <si>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</si>
  <si>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</si>
  <si>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</si>
  <si>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</si>
  <si>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</si>
  <si>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</si>
  <si>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</si>
  <si>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</si>
  <si>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</si>
  <si>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</si>
  <si>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</si>
  <si>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</si>
  <si>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</si>
  <si>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</si>
  <si>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</si>
  <si>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</si>
  <si>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</si>
  <si>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</si>
  <si>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</si>
  <si>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</si>
  <si>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</si>
  <si>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</si>
  <si>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</si>
  <si>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</si>
  <si>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</si>
  <si>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</si>
  <si>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</si>
  <si>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</si>
  <si>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</si>
  <si>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</si>
  <si>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</si>
  <si>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</si>
  <si>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</si>
  <si>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</si>
  <si>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</si>
  <si>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</si>
  <si>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</si>
  <si>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</si>
  <si>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</si>
  <si>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</si>
  <si>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</si>
  <si>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</si>
  <si>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</si>
  <si>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</si>
  <si>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</si>
  <si>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</si>
  <si>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</si>
  <si>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</si>
  <si>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</si>
  <si>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</si>
  <si>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</si>
  <si>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</si>
  <si>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</si>
  <si>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</si>
  <si>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</si>
  <si>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</si>
  <si>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</si>
  <si>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</si>
  <si>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</si>
  <si>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</si>
  <si>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</si>
  <si>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</si>
  <si>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</si>
  <si>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</si>
  <si>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</si>
  <si>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</si>
  <si>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</si>
  <si>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</si>
  <si>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</si>
  <si>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</si>
  <si>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</si>
  <si>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</si>
  <si>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</si>
  <si>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</si>
  <si>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</si>
  <si>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</si>
  <si>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</si>
  <si>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</si>
  <si>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</si>
  <si>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</si>
  <si>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</si>
  <si>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</si>
  <si>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</si>
  <si>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</si>
  <si>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</si>
  <si>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</si>
  <si>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</si>
  <si>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</si>
  <si>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</si>
  <si>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</si>
  <si>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</si>
  <si>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</si>
  <si>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</si>
  <si>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</si>
  <si>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</si>
  <si>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</si>
  <si>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</si>
  <si>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</si>
  <si>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</si>
  <si>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</si>
  <si>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</si>
  <si>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</si>
  <si>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</si>
  <si>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</si>
  <si>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</si>
  <si>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</si>
  <si>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</si>
  <si>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</si>
  <si>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</si>
  <si>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</si>
  <si>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</si>
  <si>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</si>
  <si>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</si>
  <si>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</si>
  <si>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</si>
  <si>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</si>
  <si>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</si>
  <si>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</si>
  <si>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</si>
  <si>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</si>
  <si>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</si>
  <si>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</si>
  <si>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</si>
  <si>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</si>
  <si>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</si>
  <si>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</si>
  <si>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</si>
  <si>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</si>
  <si>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</si>
  <si>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</si>
  <si>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</si>
  <si>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</si>
  <si>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</si>
  <si>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</si>
  <si>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</si>
  <si>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</si>
  <si>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</si>
  <si>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</si>
  <si>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</si>
  <si>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</si>
  <si>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</si>
  <si>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</si>
  <si>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</si>
  <si>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</si>
  <si>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</si>
  <si>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</si>
  <si>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</si>
  <si>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</si>
  <si>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</si>
  <si>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</si>
  <si>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</si>
  <si>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</si>
  <si>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</si>
  <si>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</si>
  <si>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</si>
  <si>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</si>
  <si>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</si>
  <si>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</si>
  <si>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</si>
  <si>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</si>
  <si>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</si>
  <si>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</si>
  <si>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</si>
  <si>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</si>
  <si>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</si>
  <si>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</si>
  <si>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</si>
  <si>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</si>
  <si>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</si>
  <si>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</si>
  <si>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</si>
  <si>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</si>
  <si>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</si>
  <si>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</si>
  <si>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</si>
  <si>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</si>
  <si>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</si>
  <si>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</si>
  <si>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</si>
  <si>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</si>
  <si>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</si>
  <si>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</si>
  <si>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</si>
  <si>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</si>
  <si>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</si>
  <si>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</si>
  <si>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</si>
  <si>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</si>
  <si>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</si>
  <si>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</si>
  <si>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</si>
  <si>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</si>
  <si>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</si>
  <si>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</si>
  <si>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</si>
  <si>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</si>
  <si>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</si>
  <si>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</si>
  <si>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</si>
  <si>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</si>
  <si>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</si>
  <si>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</si>
  <si>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</si>
  <si>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</si>
  <si>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</si>
  <si>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</si>
  <si>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</si>
  <si>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</si>
  <si>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</si>
  <si>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</si>
  <si>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</si>
  <si>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</si>
  <si>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</si>
  <si>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</si>
  <si>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</si>
  <si>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</si>
  <si>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</si>
  <si>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</si>
  <si>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</si>
  <si>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</si>
  <si>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</si>
  <si>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</si>
  <si>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</si>
  <si>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</si>
  <si>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</si>
  <si>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</si>
  <si>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</si>
  <si>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</si>
  <si>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</si>
  <si>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</si>
  <si>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</si>
  <si>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</si>
  <si>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</si>
  <si>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</si>
  <si>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</si>
  <si>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</si>
  <si>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</si>
  <si>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</si>
  <si>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</si>
  <si>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</si>
  <si>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</si>
  <si>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</si>
  <si>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</si>
  <si>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</si>
  <si>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</si>
  <si>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</si>
  <si>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</si>
  <si>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</si>
  <si>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</si>
  <si>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</si>
  <si>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</si>
  <si>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</si>
  <si>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</si>
  <si>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</si>
  <si>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</si>
  <si>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</si>
  <si>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</si>
  <si>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</si>
  <si>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</si>
  <si>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</si>
  <si>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</si>
  <si>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</si>
  <si>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</si>
  <si>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</si>
  <si>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</si>
  <si>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</si>
  <si>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</si>
  <si>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</si>
  <si>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</si>
  <si>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</si>
  <si>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</si>
  <si>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</si>
  <si>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</si>
  <si>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</si>
  <si>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</si>
  <si>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</si>
  <si>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</si>
  <si>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</si>
  <si>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</si>
  <si>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</si>
  <si>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</si>
  <si>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</si>
  <si>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</si>
  <si>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</si>
  <si>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</si>
  <si>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</si>
  <si>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</si>
  <si>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</si>
  <si>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</si>
  <si>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</si>
  <si>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</si>
  <si>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</si>
  <si>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</si>
  <si>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</si>
  <si>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</si>
  <si>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</si>
  <si>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</si>
  <si>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</si>
  <si>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</si>
  <si>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</si>
  <si>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</si>
  <si>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</si>
  <si>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</si>
  <si>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</si>
  <si>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</si>
  <si>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</si>
  <si>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</si>
  <si>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</si>
  <si>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</si>
  <si>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</si>
  <si>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</si>
  <si>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</si>
  <si>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</si>
  <si>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</si>
  <si>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</si>
  <si>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</si>
  <si>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</si>
  <si>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</si>
  <si>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</si>
  <si>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</si>
  <si>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</si>
  <si>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</si>
  <si>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</si>
  <si>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</si>
  <si>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</si>
  <si>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</si>
  <si>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</si>
  <si>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</si>
  <si>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</si>
  <si>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</si>
  <si>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</si>
  <si>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</si>
  <si>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</si>
  <si>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</si>
  <si>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</si>
  <si>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</si>
  <si>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</si>
  <si>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</si>
  <si>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</si>
  <si>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</si>
  <si>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</si>
  <si>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</si>
  <si>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</si>
  <si>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</si>
  <si>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</si>
  <si>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</si>
  <si>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</si>
  <si>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</si>
  <si>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</si>
  <si>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</si>
  <si>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</si>
  <si>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</si>
  <si>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</si>
  <si>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</si>
  <si>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</si>
  <si>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</si>
  <si>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</si>
  <si>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</si>
  <si>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</si>
  <si>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</si>
  <si>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</si>
  <si>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</si>
  <si>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</si>
  <si>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</si>
  <si>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</si>
  <si>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</si>
  <si>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</si>
  <si>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</si>
  <si>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</si>
  <si>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</si>
  <si>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</si>
  <si>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</si>
  <si>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</si>
  <si>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</si>
  <si>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</si>
  <si>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</si>
  <si>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</si>
  <si>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</si>
  <si>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</si>
  <si>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</si>
  <si>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</si>
  <si>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</si>
  <si>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</si>
  <si>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</si>
  <si>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</si>
  <si>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</si>
  <si>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</si>
  <si>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</si>
  <si>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</si>
  <si>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</si>
  <si>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</si>
  <si>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</si>
  <si>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</si>
  <si>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</si>
  <si>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</si>
  <si>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</si>
  <si>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</si>
  <si>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</si>
  <si>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</si>
  <si>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</si>
  <si>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</si>
  <si>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</si>
  <si>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</si>
  <si>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</si>
  <si>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</si>
  <si>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</si>
  <si>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</si>
  <si>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</si>
  <si>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</si>
  <si>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</si>
  <si>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</si>
  <si>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</si>
  <si>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</si>
  <si>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</si>
  <si>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</si>
  <si>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</si>
  <si>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</si>
  <si>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</si>
  <si>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</si>
  <si>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</si>
  <si>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</si>
  <si>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</si>
  <si>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</si>
  <si>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</si>
  <si>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</si>
  <si>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</si>
  <si>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</si>
  <si>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</si>
  <si>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</si>
  <si>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</si>
  <si>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</si>
  <si>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</si>
  <si>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</si>
  <si>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</si>
  <si>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</si>
  <si>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</si>
  <si>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</si>
  <si>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</si>
  <si>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</si>
  <si>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</si>
  <si>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</si>
  <si>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</si>
  <si>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</si>
  <si>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</si>
  <si>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</si>
  <si>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</si>
  <si>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</si>
  <si>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</si>
  <si>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</si>
  <si>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</si>
  <si>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</si>
  <si>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</si>
  <si>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</si>
  <si>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</si>
  <si>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</si>
  <si>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</si>
  <si>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</si>
  <si>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</si>
  <si>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</si>
  <si>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</si>
  <si>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</si>
  <si>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</si>
  <si>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</si>
  <si>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</si>
  <si>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</si>
  <si>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</si>
  <si>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</si>
  <si>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</si>
  <si>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</si>
  <si>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</si>
  <si>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</si>
  <si>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</si>
  <si>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</si>
  <si>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</si>
  <si>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</si>
  <si>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</si>
  <si>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</si>
  <si>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</si>
  <si>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</si>
  <si>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</si>
  <si>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</si>
  <si>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</si>
  <si>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</si>
  <si>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</si>
  <si>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</si>
  <si>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</si>
  <si>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</si>
  <si>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</si>
  <si>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</si>
  <si>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</si>
  <si>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</si>
  <si>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</si>
  <si>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</si>
  <si>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</si>
  <si>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</si>
  <si>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</si>
  <si>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</si>
  <si>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</si>
  <si>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</si>
  <si>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</si>
  <si>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</si>
  <si>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</si>
  <si>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</si>
  <si>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</si>
  <si>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</si>
  <si>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</si>
  <si>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</si>
  <si>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</si>
  <si>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</si>
  <si>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</si>
  <si>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</si>
  <si>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</si>
  <si>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</si>
  <si>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</si>
  <si>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</si>
  <si>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</si>
  <si>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</si>
  <si>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</si>
  <si>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</si>
  <si>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</si>
  <si>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</si>
  <si>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</si>
  <si>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</si>
  <si>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</si>
  <si>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</si>
  <si>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</si>
  <si>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</si>
  <si>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</si>
  <si>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</si>
  <si>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</si>
  <si>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</si>
  <si>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</si>
  <si>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</si>
  <si>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</si>
  <si>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</si>
  <si>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</si>
  <si>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</si>
  <si>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</si>
  <si>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</si>
  <si>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</si>
  <si>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</si>
  <si>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</si>
  <si>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</si>
  <si>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</si>
  <si>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</si>
  <si>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</si>
  <si>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</si>
  <si>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</si>
  <si>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</si>
  <si>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</si>
  <si>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</si>
  <si>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</si>
  <si>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</si>
  <si>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</si>
  <si>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</si>
  <si>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</si>
  <si>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</si>
  <si>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</si>
  <si>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</si>
  <si>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</si>
  <si>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</si>
  <si>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</si>
  <si>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</si>
  <si>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</si>
  <si>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</si>
  <si>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</si>
  <si>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</si>
  <si>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</si>
  <si>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</si>
  <si>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</si>
  <si>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</si>
  <si>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</si>
  <si>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</si>
  <si>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</si>
  <si>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</si>
  <si>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</si>
  <si>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</si>
  <si>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</si>
  <si>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</si>
  <si>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</si>
  <si>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</si>
  <si>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</si>
  <si>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</si>
  <si>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</si>
  <si>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</si>
  <si>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</si>
  <si>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</si>
  <si>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</si>
  <si>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</si>
  <si>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</si>
  <si>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</si>
  <si>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</si>
  <si>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</si>
  <si>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</si>
  <si>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</si>
  <si>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</si>
  <si>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</si>
  <si>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</si>
  <si>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</si>
  <si>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</si>
  <si>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</si>
  <si>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</si>
  <si>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</si>
  <si>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</si>
  <si>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</si>
  <si>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</si>
  <si>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</si>
  <si>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</si>
  <si>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</si>
  <si>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</si>
  <si>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</si>
  <si>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</si>
  <si>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</si>
  <si>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</si>
  <si>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</si>
  <si>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</si>
  <si>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</si>
  <si>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</si>
  <si>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</si>
  <si>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</si>
  <si>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</si>
  <si>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</si>
  <si>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</si>
  <si>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</si>
  <si>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</si>
  <si>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</si>
  <si>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</si>
  <si>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</si>
  <si>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</si>
  <si>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</si>
  <si>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</si>
  <si>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</si>
  <si>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</si>
  <si>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</si>
  <si>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</si>
  <si>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</si>
  <si>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</si>
  <si>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</si>
  <si>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</si>
  <si>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</si>
  <si>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</si>
  <si>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</si>
  <si>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</si>
  <si>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</si>
  <si>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</si>
  <si>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</si>
  <si>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</si>
  <si>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</si>
  <si>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</si>
  <si>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</si>
  <si>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</si>
  <si>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</si>
  <si>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</si>
  <si>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</si>
  <si>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</si>
  <si>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</si>
  <si>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</si>
  <si>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</si>
  <si>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</si>
  <si>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</si>
  <si>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</si>
  <si>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</si>
  <si>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</si>
  <si>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</si>
  <si>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</si>
  <si>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</si>
  <si>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</si>
  <si>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</si>
  <si>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</si>
  <si>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</si>
  <si>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</si>
  <si>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</si>
  <si>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</si>
  <si>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</si>
  <si>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</si>
  <si>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</si>
  <si>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</si>
  <si>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</si>
  <si>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</si>
  <si>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</si>
  <si>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</si>
  <si>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</si>
  <si>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</si>
  <si>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</si>
  <si>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</si>
  <si>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</si>
  <si>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</si>
  <si>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</si>
  <si>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</si>
  <si>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</si>
  <si>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</si>
  <si>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</si>
  <si>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</si>
  <si>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</si>
  <si>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</si>
  <si>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</si>
  <si>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</si>
  <si>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</si>
  <si>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</si>
  <si>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</si>
  <si>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</si>
  <si>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</si>
  <si>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</si>
  <si>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</si>
  <si>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</si>
  <si>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</si>
  <si>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</si>
  <si>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</si>
  <si>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</si>
  <si>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</si>
  <si>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</si>
  <si>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</si>
  <si>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</si>
  <si>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</si>
  <si>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</si>
  <si>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</si>
  <si>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</si>
  <si>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</si>
  <si>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</si>
  <si>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</si>
  <si>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</si>
  <si>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</si>
  <si>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</si>
  <si>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</si>
  <si>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</si>
  <si>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</si>
  <si>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</si>
  <si>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</si>
  <si>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</si>
  <si>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</si>
  <si>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</si>
  <si>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</si>
  <si>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</si>
  <si>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</si>
  <si>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</si>
  <si>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</si>
  <si>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</si>
  <si>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</si>
  <si>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</si>
  <si>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</si>
  <si>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</si>
  <si>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</si>
  <si>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</si>
  <si>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</si>
  <si>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</si>
  <si>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</si>
  <si>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</si>
  <si>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</si>
  <si>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</si>
  <si>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</si>
  <si>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</si>
  <si>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</si>
  <si>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</si>
  <si>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</si>
  <si>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</si>
  <si>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</si>
  <si>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</si>
  <si>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</si>
  <si>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</si>
  <si>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</si>
  <si>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</si>
  <si>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</si>
  <si>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</si>
  <si>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</si>
  <si>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</si>
  <si>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</si>
  <si>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</si>
  <si>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</si>
  <si>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</si>
  <si>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</si>
  <si>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</si>
  <si>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</si>
  <si>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</si>
  <si>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</si>
  <si>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</si>
  <si>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</si>
  <si>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</si>
  <si>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</si>
  <si>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</si>
  <si>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</si>
  <si>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</si>
  <si>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</si>
  <si>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</si>
  <si>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</si>
  <si>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</si>
  <si>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</si>
  <si>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</si>
  <si>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</si>
  <si>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</si>
  <si>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</si>
  <si>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</si>
  <si>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</si>
  <si>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</si>
  <si>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</si>
  <si>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</si>
  <si>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</si>
  <si>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</si>
  <si>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</si>
  <si>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</si>
  <si>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</si>
  <si>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</si>
  <si>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</si>
  <si>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</si>
  <si>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</si>
  <si>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</si>
  <si>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</si>
  <si>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</si>
  <si>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</si>
  <si>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</si>
  <si>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</si>
  <si>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</si>
  <si>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</si>
  <si>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</si>
  <si>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</si>
  <si>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</si>
  <si>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</si>
  <si>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</si>
  <si>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</si>
  <si>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</si>
  <si>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</si>
  <si>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</si>
  <si>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</si>
  <si>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</si>
  <si>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</si>
  <si>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</si>
  <si>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</si>
  <si>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</si>
  <si>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</si>
  <si>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</si>
  <si>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</si>
  <si>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</si>
  <si>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</si>
  <si>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</si>
  <si>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</si>
  <si>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</si>
  <si>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</si>
  <si>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</si>
  <si>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</si>
  <si>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</si>
  <si>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</si>
  <si>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</si>
  <si>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</si>
  <si>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</si>
  <si>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</si>
  <si>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</si>
  <si>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</si>
  <si>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</si>
  <si>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</si>
  <si>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</si>
  <si>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</si>
  <si>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</si>
  <si>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</si>
  <si>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</si>
  <si>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</si>
  <si>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</si>
  <si>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</si>
  <si>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</si>
  <si>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</si>
  <si>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</si>
  <si>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</si>
  <si>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</si>
  <si>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</si>
  <si>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</si>
  <si>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</si>
  <si>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</si>
  <si>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</si>
  <si>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</si>
  <si>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</si>
  <si>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</si>
  <si>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</si>
  <si>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</si>
  <si>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</si>
  <si>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</si>
  <si>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</si>
  <si>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</si>
  <si>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</si>
  <si>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</si>
  <si>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</si>
  <si>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</si>
  <si>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</si>
  <si>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</si>
  <si>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</si>
  <si>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</si>
  <si>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</si>
  <si>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</si>
  <si>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</si>
  <si>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</si>
  <si>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</si>
  <si>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</si>
  <si>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</si>
  <si>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</si>
  <si>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</si>
  <si>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</si>
  <si>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</si>
  <si>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</si>
  <si>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</si>
  <si>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</si>
  <si>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</si>
  <si>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</si>
  <si>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</si>
  <si>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</si>
  <si>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</si>
  <si>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</si>
  <si>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</si>
  <si>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</si>
  <si>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</si>
  <si>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</si>
  <si>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</si>
  <si>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</si>
  <si>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</si>
  <si>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</si>
  <si>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</si>
  <si>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</si>
  <si>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</si>
  <si>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</si>
  <si>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</si>
  <si>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</si>
  <si>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</si>
  <si>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</si>
  <si>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</si>
  <si>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</si>
  <si>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</si>
  <si>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</si>
  <si>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</si>
  <si>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</si>
  <si>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</si>
  <si>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</si>
  <si>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</si>
  <si>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</si>
  <si>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</si>
  <si>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</si>
  <si>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</si>
  <si>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</si>
  <si>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</si>
  <si>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</si>
  <si>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</si>
  <si>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</si>
  <si>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</si>
  <si>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</si>
  <si>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</si>
  <si>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</si>
  <si>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</si>
  <si>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</si>
  <si>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</si>
  <si>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</si>
  <si>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</si>
  <si>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</si>
  <si>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</si>
  <si>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</si>
  <si>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</si>
  <si>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</si>
  <si>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</si>
  <si>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</si>
  <si>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</si>
  <si>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</si>
  <si>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</si>
  <si>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</si>
  <si>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</si>
  <si>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</si>
  <si>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</si>
  <si>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</si>
  <si>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</si>
  <si>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</si>
  <si>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</si>
  <si>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</si>
  <si>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</si>
  <si>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</si>
  <si>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</si>
  <si>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</si>
  <si>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</si>
  <si>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</si>
  <si>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</si>
  <si>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</si>
  <si>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</si>
  <si>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</si>
  <si>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</si>
  <si>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</si>
  <si>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</si>
  <si>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</si>
  <si>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</si>
  <si>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</si>
  <si>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</si>
  <si>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</si>
  <si>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</si>
  <si>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</si>
  <si>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</si>
  <si>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</si>
  <si>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</si>
  <si>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</si>
  <si>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</si>
  <si>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</si>
  <si>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</si>
  <si>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</si>
  <si>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</si>
  <si>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</si>
  <si>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</si>
  <si>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</si>
  <si>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</si>
  <si>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</si>
  <si>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</si>
  <si>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</si>
  <si>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</si>
  <si>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</si>
  <si>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</si>
  <si>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</si>
  <si>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</si>
  <si>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</si>
  <si>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</si>
  <si>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</si>
  <si>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</si>
  <si>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</si>
  <si>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</si>
  <si>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</si>
  <si>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</si>
  <si>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</si>
  <si>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</si>
  <si>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</si>
  <si>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</si>
  <si>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</si>
  <si>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</si>
  <si>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</si>
  <si>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</si>
  <si>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</si>
  <si>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</si>
  <si>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</si>
  <si>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</si>
  <si>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</si>
  <si>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</si>
  <si>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</si>
  <si>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</si>
  <si>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</si>
  <si>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</si>
  <si>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</si>
  <si>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</si>
  <si>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</si>
  <si>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</si>
  <si>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</si>
  <si>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</si>
  <si>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</si>
  <si>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</si>
  <si>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</si>
  <si>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</si>
  <si>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</si>
  <si>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</si>
  <si>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</si>
  <si>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</si>
  <si>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</si>
  <si>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</si>
  <si>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</si>
  <si>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</si>
  <si>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</si>
  <si>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</si>
  <si>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</si>
  <si>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</si>
  <si>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</si>
  <si>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</si>
  <si>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</si>
  <si>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</si>
  <si>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</si>
  <si>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</si>
  <si>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</si>
  <si>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</si>
  <si>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</si>
  <si>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</si>
  <si>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</si>
  <si>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</si>
  <si>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</si>
  <si>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</si>
  <si>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</si>
  <si>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</si>
  <si>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</si>
  <si>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</si>
  <si>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</si>
  <si>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</si>
  <si>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</si>
  <si>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</si>
  <si>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</si>
  <si>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</si>
  <si>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</si>
  <si>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</si>
  <si>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</si>
  <si>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</si>
  <si>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</si>
  <si>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</si>
  <si>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</si>
  <si>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</si>
  <si>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</si>
  <si>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</si>
  <si>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</si>
  <si>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</si>
  <si>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</si>
  <si>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</si>
  <si>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</si>
  <si>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</si>
  <si>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</si>
  <si>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</si>
  <si>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</si>
  <si>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</si>
  <si>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</si>
  <si>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</si>
  <si>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</si>
  <si>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</si>
  <si>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</si>
  <si>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</si>
  <si>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</si>
  <si>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</si>
  <si>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</si>
  <si>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</si>
  <si>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</si>
  <si>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</si>
  <si>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</si>
  <si>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</si>
  <si>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</si>
  <si>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</si>
  <si>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</si>
  <si>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</si>
  <si>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</si>
  <si>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</si>
  <si>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</si>
  <si>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</si>
  <si>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</si>
  <si>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</si>
  <si>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</si>
  <si>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</si>
  <si>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</si>
  <si>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</si>
  <si>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</si>
  <si>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</si>
  <si>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</si>
  <si>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</si>
  <si>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</si>
  <si>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</si>
  <si>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</si>
  <si>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</si>
  <si>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</si>
  <si>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</si>
  <si>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</si>
  <si>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</si>
  <si>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</si>
  <si>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</si>
  <si>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</si>
  <si>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</si>
  <si>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</si>
  <si>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</si>
  <si>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</si>
  <si>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</si>
  <si>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</si>
  <si>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</si>
  <si>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</si>
  <si>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</si>
  <si>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</si>
  <si>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</si>
  <si>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</si>
  <si>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</si>
  <si>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</si>
  <si>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</si>
  <si>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</si>
  <si>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</si>
  <si>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</si>
  <si>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</si>
  <si>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</si>
  <si>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</si>
  <si>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</si>
  <si>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</si>
  <si>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</si>
  <si>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</si>
  <si>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</si>
  <si>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</si>
  <si>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</si>
  <si>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</si>
  <si>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</si>
  <si>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</si>
  <si>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</si>
  <si>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</si>
  <si>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</si>
  <si>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</si>
  <si>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</si>
  <si>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</si>
  <si>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</si>
  <si>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</si>
  <si>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</si>
  <si>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</si>
  <si>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</si>
  <si>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</si>
  <si>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</si>
  <si>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</si>
  <si>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</si>
  <si>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</si>
  <si>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</si>
  <si>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</si>
  <si>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</si>
  <si>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</si>
  <si>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</si>
  <si>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</si>
  <si>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</si>
  <si>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</si>
  <si>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</si>
  <si>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</si>
  <si>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</si>
  <si>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</si>
  <si>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</si>
  <si>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</si>
  <si>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</si>
  <si>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</si>
  <si>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</si>
  <si>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</si>
  <si>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</si>
  <si>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</si>
  <si>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</si>
  <si>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</si>
  <si>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</si>
  <si>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</si>
  <si>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</si>
  <si>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</si>
  <si>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</si>
  <si>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</si>
  <si>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</si>
  <si>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</si>
  <si>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</si>
  <si>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</si>
  <si>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</si>
  <si>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</si>
  <si>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</si>
  <si>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</si>
  <si>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</si>
  <si>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</si>
  <si>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</si>
  <si>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</si>
  <si>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</si>
  <si>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</si>
  <si>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</si>
  <si>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</si>
  <si>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</si>
  <si>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</si>
  <si>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</si>
  <si>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</si>
  <si>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</si>
  <si>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</si>
  <si>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</si>
  <si>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</si>
  <si>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</si>
  <si>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</si>
  <si>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</si>
  <si>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</si>
  <si>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</si>
  <si>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</si>
  <si>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</si>
  <si>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</si>
  <si>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</si>
  <si>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</si>
  <si>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</si>
  <si>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</si>
  <si>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</si>
  <si>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</si>
  <si>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</si>
  <si>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</si>
  <si>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</si>
  <si>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</si>
  <si>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</si>
  <si>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</si>
  <si>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</si>
  <si>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</si>
  <si>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</si>
  <si>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</si>
  <si>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</si>
  <si>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</si>
  <si>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</si>
  <si>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</si>
  <si>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</si>
  <si>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</si>
  <si>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</si>
  <si>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</si>
  <si>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</si>
  <si>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</si>
  <si>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</si>
  <si>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</si>
  <si>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</si>
  <si>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</si>
  <si>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</si>
  <si>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</si>
  <si>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</si>
  <si>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</si>
  <si>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</si>
  <si>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</si>
  <si>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</si>
  <si>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</si>
  <si>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</si>
  <si>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</si>
  <si>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</si>
  <si>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</si>
  <si>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</si>
  <si>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</si>
  <si>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</si>
  <si>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</si>
  <si>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</si>
  <si>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</si>
  <si>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</si>
  <si>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</si>
  <si>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</si>
  <si>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</si>
  <si>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</si>
  <si>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</si>
  <si>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</si>
  <si>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</si>
  <si>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</si>
  <si>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</si>
  <si>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</si>
  <si>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</si>
  <si>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</si>
  <si>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</si>
  <si>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</si>
  <si>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</si>
  <si>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</si>
  <si>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</si>
  <si>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</si>
  <si>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</si>
  <si>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</si>
  <si>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</si>
  <si>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</si>
  <si>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</si>
  <si>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</si>
  <si>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</si>
  <si>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</si>
  <si>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</si>
  <si>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</si>
  <si>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</si>
  <si>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</si>
  <si>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</si>
  <si>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</si>
  <si>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</si>
  <si>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</si>
  <si>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</si>
  <si>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</si>
  <si>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</si>
  <si>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</si>
  <si>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</si>
  <si>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</si>
  <si>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</si>
  <si>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</si>
  <si>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</si>
  <si>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</si>
  <si>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</si>
  <si>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</si>
  <si>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</si>
  <si>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</si>
  <si>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</si>
  <si>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</si>
  <si>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</si>
  <si>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</si>
  <si>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</si>
  <si>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</si>
  <si>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</si>
  <si>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</si>
  <si>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</si>
  <si>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</si>
  <si>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</si>
  <si>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</si>
  <si>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</si>
  <si>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</si>
  <si>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</si>
  <si>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</si>
  <si>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</si>
  <si>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</si>
  <si>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</si>
  <si>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</si>
  <si>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</si>
  <si>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</si>
  <si>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</si>
  <si>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</si>
  <si>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</si>
  <si>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</si>
  <si>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</si>
  <si>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</si>
  <si>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</si>
  <si>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</si>
  <si>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</si>
  <si>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</si>
  <si>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</si>
  <si>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</si>
  <si>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</si>
  <si>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</si>
  <si>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</si>
  <si>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</si>
  <si>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</si>
  <si>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</si>
  <si>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</si>
  <si>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</si>
  <si>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</si>
  <si>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</si>
  <si>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</si>
  <si>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</si>
  <si>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</si>
  <si>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</si>
  <si>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</si>
  <si>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</si>
  <si>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</si>
  <si>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</si>
  <si>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</si>
  <si>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</si>
  <si>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</si>
  <si>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</si>
  <si>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</si>
  <si>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</si>
  <si>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</si>
  <si>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</si>
  <si>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</si>
  <si>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</si>
  <si>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</si>
  <si>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</si>
  <si>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</si>
  <si>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</si>
  <si>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</si>
  <si>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</si>
  <si>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</si>
  <si>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</si>
  <si>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</si>
  <si>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</si>
  <si>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</si>
  <si>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</si>
  <si>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</si>
  <si>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</si>
  <si>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</si>
  <si>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</si>
  <si>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</si>
  <si>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</si>
  <si>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</si>
  <si>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</si>
  <si>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</si>
  <si>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</si>
  <si>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</si>
  <si>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</si>
  <si>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</si>
  <si>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</si>
  <si>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</si>
  <si>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</si>
  <si>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</si>
  <si>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</si>
  <si>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</si>
  <si>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</si>
  <si>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</si>
  <si>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</si>
  <si>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</si>
  <si>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</si>
  <si>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</si>
  <si>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</si>
  <si>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</si>
  <si>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</si>
  <si>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</si>
  <si>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</si>
  <si>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</si>
  <si>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</si>
  <si>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</si>
  <si>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</si>
  <si>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</si>
  <si>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</si>
  <si>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</si>
  <si>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</si>
  <si>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</si>
  <si>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</si>
  <si>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</si>
  <si>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</si>
  <si>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</si>
  <si>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</si>
  <si>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</si>
  <si>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</si>
  <si>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</si>
  <si>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</si>
  <si>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</si>
  <si>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</si>
  <si>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</si>
  <si>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</si>
  <si>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</si>
  <si>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</si>
  <si>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</si>
  <si>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</si>
  <si>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</si>
  <si>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</si>
  <si>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</si>
  <si>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</si>
  <si>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</si>
  <si>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</si>
  <si>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</si>
  <si>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</si>
  <si>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</si>
  <si>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</si>
  <si>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</si>
  <si>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</si>
  <si>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</si>
  <si>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</si>
  <si>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</si>
  <si>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</si>
  <si>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</si>
  <si>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</si>
  <si>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</si>
  <si>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</si>
  <si>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</si>
  <si>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</si>
  <si>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</si>
  <si>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</si>
  <si>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</si>
  <si>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</si>
  <si>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</si>
  <si>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</si>
  <si>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</si>
  <si>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</si>
  <si>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</si>
  <si>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</si>
  <si>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</si>
  <si>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</si>
  <si>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</si>
  <si>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</si>
  <si>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</si>
  <si>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</si>
  <si>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</si>
  <si>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</si>
  <si>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</si>
  <si>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</si>
  <si>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</si>
  <si>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</si>
  <si>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</si>
  <si>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</si>
  <si>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</si>
  <si>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</si>
  <si>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</si>
  <si>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</si>
  <si>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</si>
  <si>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</si>
  <si>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</si>
  <si>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</si>
  <si>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</si>
  <si>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</si>
  <si>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</si>
  <si>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</si>
  <si>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</si>
  <si>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</si>
  <si>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</si>
  <si>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</si>
  <si>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</si>
  <si>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</si>
  <si>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</si>
  <si>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</si>
  <si>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</si>
  <si>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</si>
  <si>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</si>
  <si>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</si>
  <si>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</si>
  <si>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</si>
  <si>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</si>
  <si>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</si>
  <si>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</si>
  <si>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</si>
  <si>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</si>
  <si>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</si>
  <si>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</si>
  <si>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</si>
  <si>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</si>
  <si>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</si>
  <si>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</si>
  <si>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</si>
  <si>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</si>
  <si>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</si>
  <si>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</si>
  <si>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</si>
  <si>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</si>
  <si>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</si>
  <si>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</si>
  <si>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</si>
  <si>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</si>
  <si>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</si>
  <si>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</si>
  <si>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</si>
  <si>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</si>
  <si>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</si>
  <si>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</si>
  <si>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</si>
  <si>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</si>
  <si>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</si>
  <si>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</si>
  <si>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</si>
  <si>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</si>
  <si>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</si>
  <si>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</si>
  <si>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</si>
  <si>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</si>
  <si>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</si>
  <si>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</si>
  <si>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</si>
  <si>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</si>
  <si>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</si>
  <si>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</si>
  <si>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</si>
  <si>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</si>
  <si>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</si>
  <si>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</si>
  <si>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</si>
  <si>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</si>
  <si>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</si>
  <si>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</si>
  <si>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</si>
  <si>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</si>
  <si>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</si>
  <si>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</si>
  <si>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</si>
  <si>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</si>
  <si>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</si>
  <si>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</si>
  <si>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</si>
  <si>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</si>
  <si>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</si>
  <si>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</si>
  <si>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</si>
  <si>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</si>
  <si>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</si>
  <si>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</si>
  <si>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</si>
  <si>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</si>
  <si>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</si>
  <si>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</si>
  <si>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</si>
  <si>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</si>
  <si>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</si>
  <si>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</si>
  <si>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</si>
  <si>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</si>
  <si>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</si>
  <si>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</si>
  <si>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</si>
  <si>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</si>
  <si>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</si>
  <si>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</si>
  <si>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</si>
  <si>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</si>
  <si>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</si>
  <si>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</si>
  <si>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</si>
  <si>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</si>
  <si>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</si>
  <si>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</si>
  <si>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</si>
  <si>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</si>
  <si>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</si>
  <si>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</si>
  <si>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</si>
  <si>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</si>
  <si>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</si>
  <si>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</si>
  <si>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</si>
  <si>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</si>
  <si>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</si>
  <si>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</si>
  <si>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</si>
  <si>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</si>
  <si>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</si>
  <si>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</si>
  <si>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</si>
  <si>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</si>
  <si>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</si>
  <si>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</si>
  <si>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</si>
  <si>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</si>
  <si>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</si>
  <si>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</si>
  <si>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</si>
  <si>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</si>
  <si>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</si>
  <si>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</si>
  <si>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</si>
  <si>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</si>
  <si>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</si>
  <si>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</si>
  <si>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</si>
  <si>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</si>
  <si>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</si>
  <si>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</si>
  <si>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</si>
  <si>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</si>
  <si>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</si>
  <si>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</si>
  <si>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</si>
  <si>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</si>
  <si>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</si>
  <si>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</si>
  <si>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</si>
  <si>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</si>
  <si>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</si>
  <si>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</si>
  <si>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</si>
  <si>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</si>
  <si>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</si>
  <si>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</si>
  <si>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</si>
  <si>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</si>
  <si>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</si>
  <si>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</si>
  <si>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</si>
  <si>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</si>
  <si>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</si>
  <si>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</si>
  <si>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</si>
  <si>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</si>
  <si>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</si>
  <si>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</si>
  <si>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</si>
  <si>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</si>
  <si>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</si>
  <si>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</si>
  <si>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</si>
  <si>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</si>
  <si>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</si>
  <si>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</si>
  <si>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</si>
  <si>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</si>
  <si>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</si>
  <si>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</si>
  <si>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</si>
  <si>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</si>
  <si>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</si>
  <si>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</si>
  <si>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</si>
  <si>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</si>
  <si>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</si>
  <si>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</si>
  <si>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</si>
  <si>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</si>
  <si>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</si>
  <si>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</si>
  <si>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</si>
  <si>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</si>
  <si>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</si>
  <si>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</si>
  <si>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</si>
  <si>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</si>
  <si>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</si>
  <si>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</si>
  <si>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</si>
  <si>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</si>
  <si>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</si>
  <si>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</si>
  <si>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</si>
  <si>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</si>
  <si>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</si>
  <si>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</si>
  <si>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</si>
  <si>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</si>
  <si>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</si>
  <si>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</si>
  <si>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</si>
  <si>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</si>
  <si>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</si>
  <si>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</si>
  <si>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</si>
  <si>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</si>
  <si>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</si>
  <si>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</si>
  <si>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</si>
  <si>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</si>
  <si>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</si>
  <si>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</si>
  <si>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</si>
  <si>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</si>
  <si>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</si>
  <si>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</si>
  <si>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</si>
  <si>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</si>
  <si>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</si>
  <si>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</si>
  <si>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</si>
  <si>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</si>
  <si>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</si>
  <si>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</si>
  <si>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</si>
  <si>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</si>
  <si>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</si>
  <si>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</si>
  <si>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</si>
  <si>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</si>
  <si>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</si>
  <si>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</si>
  <si>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</si>
  <si>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</si>
  <si>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</si>
  <si>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</si>
  <si>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</si>
  <si>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</si>
  <si>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</si>
  <si>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</si>
  <si>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</si>
  <si>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</si>
  <si>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</si>
  <si>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</si>
  <si>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</si>
  <si>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</si>
  <si>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</si>
  <si>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</si>
  <si>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</si>
  <si>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</si>
  <si>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</si>
  <si>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</si>
  <si>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</si>
  <si>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</si>
  <si>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</si>
  <si>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</si>
  <si>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</si>
  <si>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</si>
  <si>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</si>
  <si>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</si>
  <si>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</si>
  <si>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</si>
  <si>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</si>
  <si>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</si>
  <si>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</si>
  <si>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</si>
  <si>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</si>
  <si>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</si>
  <si>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</si>
  <si>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</si>
  <si>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</si>
  <si>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</si>
  <si>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</si>
  <si>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</si>
  <si>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</si>
  <si>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</si>
  <si>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</si>
  <si>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</si>
  <si>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</si>
  <si>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</si>
  <si>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</si>
  <si>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</si>
  <si>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</si>
  <si>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</si>
  <si>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</si>
  <si>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</si>
  <si>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</si>
  <si>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</si>
  <si>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</si>
  <si>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</si>
  <si>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</si>
  <si>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</si>
  <si>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</si>
  <si>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</si>
  <si>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</si>
  <si>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</si>
  <si>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</si>
  <si>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</si>
  <si>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</si>
  <si>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</si>
  <si>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</si>
  <si>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</si>
  <si>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</si>
  <si>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</si>
  <si>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</si>
  <si>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</si>
  <si>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</si>
  <si>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</si>
  <si>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</si>
  <si>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</si>
  <si>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</si>
  <si>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</si>
  <si>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</si>
  <si>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</si>
  <si>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</si>
  <si>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</si>
  <si>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</si>
  <si>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</si>
  <si>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</si>
  <si>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</si>
  <si>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</si>
  <si>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</si>
  <si>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</si>
  <si>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</si>
  <si>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</si>
  <si>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</si>
  <si>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</si>
  <si>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</si>
  <si>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</si>
  <si>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</si>
  <si>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</si>
  <si>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</si>
  <si>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</si>
  <si>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</si>
  <si>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</si>
  <si>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</si>
  <si>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</si>
  <si>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</si>
  <si>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</si>
  <si>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</si>
  <si>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</si>
  <si>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</si>
  <si>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</si>
  <si>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</si>
  <si>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</si>
  <si>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</si>
  <si>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</si>
  <si>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</si>
  <si>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</si>
  <si>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</si>
  <si>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</si>
  <si>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</si>
  <si>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</si>
  <si>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</si>
  <si>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</si>
  <si>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</si>
  <si>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</si>
  <si>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</si>
  <si>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</si>
  <si>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</si>
  <si>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</si>
  <si>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</si>
  <si>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</si>
  <si>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</si>
  <si>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</si>
  <si>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</si>
  <si>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</si>
  <si>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</si>
  <si>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</si>
  <si>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</si>
  <si>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</si>
  <si>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</si>
  <si>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</si>
  <si>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</si>
  <si>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</si>
  <si>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</si>
  <si>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</si>
  <si>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</si>
  <si>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</si>
  <si>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</si>
  <si>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</si>
  <si>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</si>
  <si>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</si>
  <si>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</si>
  <si>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</si>
  <si>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</si>
  <si>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</si>
  <si>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</si>
  <si>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</si>
  <si>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</si>
  <si>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</si>
  <si>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</si>
  <si>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</si>
  <si>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</si>
  <si>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</si>
  <si>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</si>
  <si>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</si>
  <si>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</si>
  <si>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</si>
  <si>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</si>
  <si>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</si>
  <si>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</si>
  <si>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</si>
  <si>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</si>
  <si>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</si>
  <si>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</si>
  <si>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</si>
  <si>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</si>
  <si>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</si>
  <si>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</si>
  <si>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</si>
  <si>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</si>
  <si>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</si>
  <si>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</si>
  <si>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</si>
  <si>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</si>
  <si>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</si>
  <si>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</si>
  <si>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</si>
  <si>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</si>
  <si>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</si>
  <si>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</si>
  <si>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</si>
  <si>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</si>
  <si>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</si>
  <si>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</si>
  <si>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</si>
  <si>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</si>
  <si>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</si>
  <si>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</si>
  <si>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</si>
  <si>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</si>
  <si>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</si>
  <si>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</si>
  <si>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</si>
  <si>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</si>
  <si>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</si>
  <si>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</si>
  <si>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</si>
  <si>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</si>
  <si>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</si>
  <si>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</si>
  <si>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</si>
  <si>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</si>
  <si>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</si>
  <si>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</si>
  <si>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</si>
  <si>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</si>
  <si>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</si>
  <si>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</si>
  <si>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</si>
  <si>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</si>
  <si>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</si>
  <si>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</si>
  <si>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</si>
  <si>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</si>
  <si>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</si>
  <si>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</si>
  <si>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</si>
  <si>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</si>
  <si>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</si>
  <si>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</si>
  <si>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</si>
  <si>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</si>
  <si>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</si>
  <si>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</si>
  <si>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</si>
  <si>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</si>
  <si>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</si>
  <si>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</si>
  <si>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</si>
  <si>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</si>
  <si>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</si>
  <si>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</si>
  <si>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</si>
  <si>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</si>
  <si>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</si>
  <si>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</si>
  <si>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</si>
  <si>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</si>
  <si>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</si>
  <si>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</si>
  <si>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</si>
  <si>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</si>
  <si>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</si>
  <si>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</si>
  <si>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</si>
  <si>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</si>
  <si>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</si>
  <si>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</si>
  <si>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</si>
  <si>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</si>
  <si>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</si>
  <si>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</si>
  <si>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</si>
  <si>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</si>
  <si>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</si>
  <si>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</si>
  <si>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</si>
  <si>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</si>
  <si>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</si>
  <si>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</si>
  <si>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</si>
  <si>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</si>
  <si>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</si>
  <si>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</si>
  <si>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</si>
  <si>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</si>
  <si>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</si>
  <si>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</si>
  <si>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</si>
  <si>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</si>
  <si>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</si>
  <si>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</si>
  <si>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</si>
  <si>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</si>
  <si>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</si>
  <si>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</si>
  <si>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</si>
  <si>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</si>
  <si>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</si>
  <si>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</si>
  <si>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</si>
  <si>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</si>
  <si>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</si>
  <si>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</si>
  <si>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</si>
  <si>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</si>
  <si>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</si>
  <si>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</si>
  <si>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</si>
  <si>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</si>
  <si>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</si>
  <si>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</si>
  <si>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</si>
  <si>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</si>
  <si>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</si>
  <si>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</si>
  <si>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</si>
  <si>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</si>
  <si>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</si>
  <si>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</si>
  <si>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</si>
  <si>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</si>
  <si>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</si>
  <si>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</si>
  <si>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</si>
  <si>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</si>
  <si>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</si>
  <si>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</si>
  <si>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</si>
  <si>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</si>
  <si>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</si>
  <si>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</si>
  <si>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</si>
  <si>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</si>
  <si>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</si>
  <si>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</si>
  <si>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</si>
  <si>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</si>
  <si>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</si>
  <si>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</si>
  <si>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</si>
  <si>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</si>
  <si>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</si>
  <si>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</si>
  <si>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</si>
  <si>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</si>
  <si>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</si>
  <si>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</si>
  <si>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</si>
  <si>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</si>
  <si>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</si>
  <si>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</si>
  <si>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</si>
  <si>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</si>
  <si>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</si>
  <si>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</si>
  <si>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</si>
  <si>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</si>
  <si>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</si>
  <si>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</si>
  <si>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</si>
  <si>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</si>
  <si>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</si>
  <si>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</si>
  <si>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</si>
  <si>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</si>
  <si>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</si>
  <si>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</si>
  <si>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</si>
  <si>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</si>
  <si>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</si>
  <si>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</si>
  <si>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</si>
  <si>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</si>
  <si>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</si>
  <si>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</si>
  <si>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</si>
  <si>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</si>
  <si>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</si>
  <si>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</si>
  <si>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</si>
  <si>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</si>
  <si>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</si>
  <si>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</si>
  <si>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</si>
  <si>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</si>
  <si>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</si>
  <si>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</si>
  <si>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</si>
  <si>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</si>
  <si>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</si>
  <si>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</si>
  <si>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</si>
  <si>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</si>
  <si>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</si>
  <si>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</si>
  <si>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</si>
  <si>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</si>
  <si>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</si>
  <si>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</si>
  <si>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</si>
  <si>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</si>
  <si>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</si>
  <si>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</si>
  <si>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</si>
  <si>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</si>
  <si>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</si>
  <si>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</si>
  <si>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</si>
  <si>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</si>
  <si>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</si>
  <si>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</si>
  <si>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</si>
  <si>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</si>
  <si>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</si>
  <si>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</si>
  <si>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</si>
  <si>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</si>
  <si>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</si>
  <si>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</si>
  <si>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</si>
  <si>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</si>
  <si>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</si>
  <si>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</si>
  <si>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</si>
  <si>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</si>
  <si>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</si>
  <si>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</si>
  <si>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</si>
  <si>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</si>
  <si>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</si>
  <si>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</si>
  <si>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</si>
  <si>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</si>
  <si>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</si>
  <si>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</si>
  <si>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</si>
  <si>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</si>
  <si>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</si>
  <si>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</si>
  <si>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</si>
  <si>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</si>
  <si>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</si>
  <si>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</si>
  <si>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</si>
  <si>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</si>
  <si>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</si>
  <si>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</si>
  <si>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</si>
  <si>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</si>
  <si>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</si>
  <si>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</si>
  <si>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</si>
  <si>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</si>
  <si>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</si>
  <si>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</si>
  <si>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</si>
  <si>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</si>
  <si>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</si>
  <si>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</si>
  <si>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</si>
  <si>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</si>
  <si>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</si>
  <si>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</si>
  <si>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</si>
  <si>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</si>
  <si>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</si>
  <si>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</si>
  <si>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</si>
  <si>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</si>
  <si>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</si>
  <si>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</si>
  <si>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</si>
  <si>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</si>
  <si>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</si>
  <si>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</si>
  <si>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</si>
  <si>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</si>
  <si>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</si>
  <si>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</si>
  <si>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</si>
  <si>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</si>
  <si>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</si>
  <si>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</si>
  <si>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</si>
  <si>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</si>
  <si>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</si>
  <si>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</si>
  <si>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</si>
  <si>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</si>
  <si>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</si>
  <si>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</si>
  <si>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</si>
  <si>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</si>
  <si>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</si>
  <si>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</si>
  <si>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</si>
  <si>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</si>
  <si>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</si>
  <si>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</si>
  <si>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</si>
  <si>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</si>
  <si>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</si>
  <si>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</si>
  <si>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</si>
  <si>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</si>
  <si>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</si>
  <si>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</si>
  <si>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</si>
  <si>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</si>
  <si>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</si>
  <si>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</si>
  <si>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</si>
  <si>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</si>
  <si>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</si>
  <si>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</si>
  <si>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</si>
  <si>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</si>
  <si>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</si>
  <si>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</si>
  <si>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</si>
  <si>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</si>
  <si>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</si>
  <si>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</si>
  <si>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</si>
  <si>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</si>
  <si>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</si>
  <si>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</si>
  <si>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</si>
  <si>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</si>
  <si>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</si>
  <si>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</si>
  <si>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</si>
  <si>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</si>
  <si>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</si>
  <si>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</si>
  <si>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</si>
  <si>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</si>
  <si>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</si>
  <si>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</si>
  <si>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</si>
  <si>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</si>
  <si>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</si>
  <si>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</si>
  <si>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</si>
  <si>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</si>
  <si>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</si>
  <si>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</si>
  <si>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</si>
  <si>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</si>
  <si>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</si>
  <si>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</si>
  <si>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</si>
  <si>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</si>
  <si>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</si>
  <si>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</si>
  <si>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</si>
  <si>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</si>
  <si>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</si>
  <si>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</si>
  <si>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</si>
  <si>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</si>
  <si>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</si>
  <si>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</si>
  <si>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</si>
  <si>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</si>
  <si>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</si>
  <si>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</si>
  <si>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</si>
  <si>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</si>
  <si>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</si>
  <si>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</si>
  <si>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</si>
  <si>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</si>
  <si>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</si>
  <si>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</si>
  <si>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</si>
  <si>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</si>
  <si>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</si>
  <si>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</si>
  <si>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</si>
  <si>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</si>
  <si>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</si>
  <si>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</si>
  <si>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</si>
  <si>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</si>
  <si>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</si>
  <si>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</si>
  <si>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</si>
  <si>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</si>
  <si>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</si>
  <si>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</si>
  <si>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</si>
  <si>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</si>
  <si>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</si>
  <si>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</si>
  <si>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</si>
  <si>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</si>
  <si>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</si>
  <si>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</si>
  <si>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</si>
  <si>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</si>
  <si>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</si>
  <si>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</si>
  <si>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</si>
  <si>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</si>
  <si>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</si>
  <si>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</si>
  <si>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</si>
  <si>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</si>
  <si>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</si>
  <si>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</si>
  <si>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</si>
  <si>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</si>
  <si>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</si>
  <si>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</si>
  <si>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</si>
  <si>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</si>
  <si>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</si>
  <si>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</si>
  <si>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</si>
  <si>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</si>
  <si>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</si>
  <si>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</si>
  <si>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</si>
  <si>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</si>
  <si>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</si>
  <si>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</si>
  <si>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</si>
  <si>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</si>
  <si>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</si>
  <si>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</si>
  <si>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</si>
  <si>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</si>
  <si>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</si>
  <si>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</si>
  <si>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</si>
  <si>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</si>
  <si>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</si>
  <si>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</si>
  <si>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</si>
  <si>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</si>
  <si>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</si>
  <si>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</si>
  <si>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</si>
  <si>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</si>
  <si>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</si>
  <si>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</si>
  <si>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</si>
  <si>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</si>
  <si>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</si>
  <si>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</si>
  <si>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</si>
  <si>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</si>
  <si>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</si>
  <si>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</si>
  <si>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</si>
  <si>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</si>
  <si>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</si>
  <si>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</si>
  <si>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</si>
  <si>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</si>
  <si>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</si>
  <si>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</si>
  <si>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</si>
  <si>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</si>
  <si>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</si>
  <si>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</si>
  <si>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</si>
  <si>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</si>
  <si>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</si>
  <si>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</si>
  <si>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</si>
  <si>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</si>
  <si>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</si>
  <si>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</si>
  <si>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</si>
  <si>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</si>
  <si>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</si>
  <si>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</si>
  <si>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</si>
  <si>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</si>
  <si>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</si>
  <si>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</si>
  <si>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</si>
  <si>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</si>
  <si>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</si>
  <si>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</si>
  <si>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</si>
  <si>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</si>
  <si>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</si>
  <si>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</si>
  <si>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</si>
  <si>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</si>
  <si>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</si>
  <si>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</si>
  <si>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</si>
  <si>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</si>
  <si>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</si>
  <si>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</si>
  <si>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</si>
  <si>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</si>
  <si>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</si>
  <si>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</si>
  <si>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</si>
  <si>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</si>
  <si>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</si>
  <si>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</si>
  <si>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</si>
  <si>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</si>
  <si>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</si>
  <si>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</si>
  <si>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</si>
  <si>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</si>
  <si>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</si>
  <si>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</si>
  <si>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</si>
  <si>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</si>
  <si>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</si>
  <si>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</si>
  <si>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</si>
  <si>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</si>
  <si>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</si>
  <si>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</si>
  <si>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</si>
  <si>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</si>
  <si>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</si>
  <si>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</si>
  <si>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</si>
  <si>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</si>
  <si>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</si>
  <si>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</si>
  <si>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</si>
  <si>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</si>
  <si>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</si>
  <si>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</si>
  <si>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</si>
  <si>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</si>
  <si>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</si>
  <si>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</si>
  <si>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</si>
  <si>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</si>
  <si>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</si>
  <si>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</si>
  <si>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</si>
  <si>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</si>
  <si>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</si>
  <si>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</si>
  <si>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</si>
  <si>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</si>
  <si>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</si>
  <si>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</si>
  <si>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</si>
  <si>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</si>
  <si>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</si>
  <si>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</si>
  <si>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</si>
  <si>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</si>
  <si>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</si>
  <si>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</si>
  <si>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</si>
  <si>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</si>
  <si>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</si>
  <si>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</si>
  <si>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</si>
  <si>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</si>
  <si>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</si>
  <si>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</si>
  <si>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</si>
  <si>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</si>
  <si>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</si>
  <si>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</si>
  <si>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</si>
  <si>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</si>
  <si>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</si>
  <si>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</si>
  <si>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</si>
  <si>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</si>
  <si>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</si>
  <si>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</si>
  <si>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</si>
  <si>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</si>
  <si>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</si>
  <si>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</si>
  <si>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</si>
  <si>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</si>
  <si>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</si>
  <si>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</si>
  <si>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</si>
  <si>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</si>
  <si>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</si>
  <si>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</si>
  <si>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</si>
  <si>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</si>
  <si>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</si>
  <si>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</si>
  <si>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</si>
  <si>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</si>
  <si>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</si>
  <si>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</si>
  <si>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</si>
  <si>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</si>
  <si>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</si>
  <si>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</si>
  <si>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</si>
  <si>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</si>
  <si>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</si>
  <si>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</si>
  <si>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</si>
  <si>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</si>
  <si>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</si>
  <si>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</si>
  <si>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</si>
  <si>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</si>
  <si>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</si>
  <si>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</si>
  <si>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</si>
  <si>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</si>
  <si>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</si>
  <si>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</si>
  <si>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</si>
  <si>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</si>
  <si>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</si>
  <si>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</si>
  <si>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</si>
  <si>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</si>
  <si>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</si>
  <si>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</si>
  <si>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</si>
  <si>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</si>
  <si>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</si>
  <si>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</si>
  <si>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</si>
  <si>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</si>
  <si>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</si>
  <si>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</si>
  <si>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</si>
  <si>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</si>
  <si>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</si>
  <si>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</si>
  <si>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</si>
  <si>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</si>
  <si>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</si>
  <si>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</si>
  <si>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</si>
  <si>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</si>
  <si>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</si>
  <si>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</si>
  <si>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</si>
  <si>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</si>
  <si>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</si>
  <si>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</si>
  <si>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</si>
  <si>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</si>
  <si>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</si>
  <si>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</si>
  <si>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</si>
  <si>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</si>
  <si>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</si>
  <si>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</si>
  <si>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</si>
  <si>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</si>
  <si>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</si>
  <si>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</si>
  <si>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</si>
  <si>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</si>
  <si>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</si>
  <si>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</si>
  <si>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</si>
  <si>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</si>
  <si>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</si>
  <si>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</si>
  <si>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</si>
  <si>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</si>
  <si>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</si>
  <si>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</si>
  <si>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</si>
  <si>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</si>
  <si>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</si>
  <si>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</si>
  <si>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</si>
  <si>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</si>
  <si>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</si>
  <si>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</si>
  <si>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</si>
  <si>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</si>
  <si>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</si>
  <si>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</si>
  <si>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</si>
  <si>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</si>
  <si>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</si>
  <si>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</si>
  <si>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</si>
  <si>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</si>
  <si>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</si>
  <si>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</si>
  <si>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</si>
  <si>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</si>
  <si>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</si>
  <si>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</si>
  <si>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</si>
  <si>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</si>
  <si>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</si>
  <si>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</si>
  <si>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</si>
  <si>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</si>
  <si>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</si>
  <si>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</si>
  <si>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</si>
  <si>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</si>
  <si>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</si>
  <si>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</si>
  <si>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</si>
  <si>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</si>
  <si>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</si>
  <si>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</si>
  <si>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</si>
  <si>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</si>
  <si>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</si>
  <si>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</si>
  <si>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</si>
  <si>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</si>
  <si>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</si>
  <si>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</si>
  <si>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</si>
  <si>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</si>
  <si>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</si>
  <si>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</si>
  <si>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</si>
  <si>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</si>
  <si>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</si>
  <si>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</si>
  <si>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</si>
  <si>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</si>
  <si>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</si>
  <si>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</si>
  <si>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</si>
  <si>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</si>
  <si>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</si>
  <si>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</si>
  <si>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</si>
  <si>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</si>
  <si>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</si>
  <si>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</si>
  <si>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</si>
  <si>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</si>
  <si>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</si>
  <si>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</si>
  <si>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</si>
  <si>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</si>
  <si>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</si>
  <si>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</si>
  <si>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</si>
  <si>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</si>
  <si>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</si>
  <si>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</si>
  <si>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</si>
  <si>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</si>
  <si>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</si>
  <si>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</si>
  <si>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</si>
  <si>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</si>
  <si>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</si>
  <si>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</si>
  <si>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</si>
  <si>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</si>
  <si>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</si>
  <si>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</si>
  <si>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</si>
  <si>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</si>
  <si>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</si>
  <si>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</si>
  <si>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</si>
  <si>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</si>
  <si>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</si>
  <si>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</si>
  <si>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</si>
  <si>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</si>
  <si>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</si>
  <si>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</si>
  <si>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</si>
  <si>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</si>
  <si>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</si>
  <si>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</si>
  <si>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</si>
  <si>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</si>
  <si>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</si>
  <si>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</si>
  <si>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</si>
  <si>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</si>
  <si>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</si>
  <si>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</si>
  <si>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</si>
  <si>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</si>
  <si>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</si>
  <si>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</si>
  <si>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</si>
  <si>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</si>
  <si>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</si>
  <si>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</si>
  <si>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</si>
  <si>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</si>
  <si>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</si>
  <si>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</si>
  <si>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</si>
  <si>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</si>
  <si>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</si>
  <si>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</si>
  <si>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</si>
  <si>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</si>
  <si>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</si>
  <si>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</si>
  <si>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</si>
  <si>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</si>
  <si>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</si>
  <si>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</si>
  <si>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</si>
  <si>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</si>
  <si>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</si>
  <si>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</si>
  <si>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</si>
  <si>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</si>
  <si>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</si>
  <si>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</si>
  <si>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</si>
  <si>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</si>
  <si>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</si>
  <si>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</si>
  <si>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</si>
  <si>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</si>
  <si>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</si>
  <si>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</si>
  <si>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</si>
  <si>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</si>
  <si>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</si>
  <si>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</si>
  <si>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</si>
  <si>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</si>
  <si>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</si>
  <si>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</si>
  <si>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</si>
  <si>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</si>
  <si>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</si>
  <si>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</si>
  <si>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</si>
  <si>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</si>
  <si>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</si>
  <si>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</si>
  <si>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</si>
  <si>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</si>
  <si>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</si>
  <si>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</si>
  <si>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</si>
  <si>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</si>
  <si>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</si>
  <si>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</si>
  <si>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</si>
  <si>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</si>
  <si>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</si>
  <si>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</si>
  <si>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</si>
  <si>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</si>
  <si>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</si>
  <si>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</si>
  <si>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</si>
  <si>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</si>
  <si>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</si>
  <si>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</si>
  <si>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</si>
  <si>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</si>
  <si>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</si>
  <si>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</si>
  <si>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</si>
  <si>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</si>
  <si>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</si>
  <si>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</si>
  <si>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</si>
  <si>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</si>
  <si>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</si>
  <si>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</si>
  <si>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</si>
  <si>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</si>
  <si>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</si>
  <si>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</si>
  <si>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</si>
  <si>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</si>
  <si>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</si>
  <si>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</si>
  <si>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</si>
  <si>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</si>
  <si>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</si>
  <si>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</si>
  <si>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</si>
  <si>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</si>
  <si>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</si>
  <si>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</si>
  <si>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</si>
  <si>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</si>
  <si>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</si>
  <si>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</si>
  <si>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</si>
  <si>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</si>
  <si>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</si>
  <si>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</si>
  <si>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</si>
  <si>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</si>
  <si>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</si>
  <si>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</si>
  <si>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</si>
  <si>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</si>
  <si>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</si>
  <si>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</si>
  <si>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</si>
  <si>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</si>
  <si>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</si>
  <si>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</si>
  <si>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</si>
  <si>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</si>
  <si>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</si>
  <si>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</si>
  <si>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</si>
  <si>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</si>
  <si>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</si>
  <si>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</si>
  <si>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</si>
  <si>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</si>
  <si>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</si>
  <si>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</si>
  <si>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</si>
  <si>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</si>
  <si>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</si>
  <si>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</si>
  <si>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</si>
  <si>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</si>
  <si>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</si>
  <si>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</si>
  <si>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</si>
  <si>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</si>
  <si>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</si>
  <si>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</si>
  <si>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</si>
  <si>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</si>
  <si>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</si>
  <si>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</si>
  <si>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</si>
  <si>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</si>
  <si>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</si>
  <si>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</si>
  <si>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</si>
  <si>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</si>
  <si>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</si>
  <si>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</si>
  <si>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</si>
  <si>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</si>
  <si>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</si>
  <si>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</si>
  <si>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</si>
  <si>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</si>
  <si>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</si>
  <si>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</si>
  <si>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</si>
  <si>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</si>
  <si>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</si>
  <si>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</si>
  <si>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</si>
  <si>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</si>
  <si>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</si>
  <si>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</si>
  <si>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</si>
  <si>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</si>
  <si>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</si>
  <si>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</si>
  <si>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</si>
  <si>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</si>
  <si>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</si>
  <si>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</si>
  <si>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</si>
  <si>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</si>
  <si>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</si>
  <si>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</si>
  <si>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</si>
  <si>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</si>
  <si>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</si>
  <si>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</si>
  <si>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</si>
  <si>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</si>
  <si>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</si>
  <si>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</si>
  <si>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</si>
  <si>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</si>
  <si>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</si>
  <si>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</si>
  <si>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</si>
  <si>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</si>
  <si>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</si>
  <si>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</si>
  <si>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</si>
  <si>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</si>
  <si>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</si>
  <si>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</si>
  <si>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</si>
  <si>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</si>
  <si>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</si>
  <si>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</si>
  <si>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</si>
  <si>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</si>
  <si>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</si>
  <si>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</si>
  <si>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</si>
  <si>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</si>
  <si>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</si>
  <si>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</si>
  <si>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</si>
  <si>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</si>
  <si>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</si>
  <si>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</si>
  <si>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</si>
  <si>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</si>
  <si>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</si>
  <si>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</si>
  <si>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</si>
  <si>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</si>
  <si>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</si>
  <si>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</si>
  <si>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</si>
  <si>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</si>
  <si>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</si>
  <si>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</si>
  <si>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</si>
  <si>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</si>
  <si>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</si>
  <si>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</si>
  <si>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</si>
  <si>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</si>
  <si>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</si>
  <si>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</si>
  <si>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</si>
  <si>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</si>
  <si>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</si>
  <si>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</si>
  <si>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</si>
  <si>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</si>
  <si>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</si>
  <si>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</si>
  <si>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</si>
  <si>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</si>
  <si>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</si>
  <si>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</si>
  <si>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</si>
  <si>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</si>
  <si>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</si>
  <si>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</si>
  <si>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</si>
  <si>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</si>
  <si>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</si>
  <si>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</si>
  <si>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</si>
  <si>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</si>
  <si>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</si>
  <si>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</si>
  <si>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</si>
  <si>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</si>
  <si>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</si>
  <si>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</si>
  <si>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</si>
  <si>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</si>
  <si>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</si>
  <si>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</si>
  <si>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</si>
  <si>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</si>
  <si>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</si>
  <si>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</si>
  <si>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</si>
  <si>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</si>
  <si>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</si>
  <si>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</si>
  <si>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</si>
  <si>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</si>
  <si>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</si>
  <si>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</si>
  <si>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</si>
  <si>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</si>
  <si>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</si>
  <si>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</si>
  <si>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</si>
  <si>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</si>
  <si>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</si>
  <si>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</si>
  <si>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</si>
  <si>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</si>
  <si>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</si>
  <si>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</si>
  <si>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</si>
  <si>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</si>
  <si>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</si>
  <si>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</si>
  <si>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</si>
  <si>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</si>
  <si>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</si>
  <si>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</si>
  <si>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</si>
  <si>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</si>
  <si>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</si>
  <si>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</si>
  <si>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</si>
  <si>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</si>
  <si>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</si>
  <si>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</si>
  <si>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</si>
  <si>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</si>
  <si>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</si>
  <si>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</si>
  <si>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</si>
  <si>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</si>
  <si>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</si>
  <si>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</si>
  <si>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</si>
  <si>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</si>
  <si>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</si>
  <si>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</si>
  <si>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</si>
  <si>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</si>
  <si>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</si>
  <si>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</si>
  <si>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</si>
  <si>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</si>
  <si>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</si>
  <si>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</si>
  <si>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</si>
  <si>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</si>
  <si>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</si>
  <si>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</si>
  <si>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</si>
  <si>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</si>
  <si>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</si>
  <si>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</si>
  <si>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</si>
  <si>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</si>
  <si>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</si>
  <si>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</si>
  <si>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</si>
  <si>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</si>
  <si>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</si>
  <si>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</si>
  <si>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</si>
  <si>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</si>
  <si>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</si>
  <si>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</si>
  <si>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</si>
  <si>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</si>
  <si>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</si>
  <si>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</si>
  <si>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</si>
  <si>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</si>
  <si>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</si>
  <si>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</si>
  <si>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</si>
  <si>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</si>
  <si>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</si>
  <si>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</si>
  <si>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</si>
  <si>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</si>
  <si>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</si>
  <si>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</si>
  <si>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</si>
  <si>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</si>
  <si>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</si>
  <si>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</si>
  <si>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</si>
  <si>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</si>
  <si>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</si>
  <si>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</si>
  <si>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</si>
  <si>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</si>
  <si>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</si>
  <si>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</si>
  <si>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</si>
  <si>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</si>
  <si>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</si>
  <si>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</si>
  <si>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</si>
  <si>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</si>
  <si>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</si>
  <si>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</si>
  <si>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</si>
  <si>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</si>
  <si>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</si>
  <si>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</si>
  <si>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</si>
  <si>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</si>
  <si>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</si>
  <si>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</si>
  <si>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</si>
  <si>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</si>
  <si>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</si>
  <si>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</si>
  <si>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</si>
  <si>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</si>
  <si>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</si>
  <si>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</si>
  <si>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</si>
  <si>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</si>
  <si>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</si>
  <si>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</si>
  <si>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</si>
  <si>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</si>
  <si>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</si>
  <si>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</si>
  <si>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</si>
  <si>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</si>
  <si>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</si>
  <si>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</si>
  <si>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</si>
  <si>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</si>
  <si>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</si>
  <si>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</si>
  <si>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</si>
  <si>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</si>
  <si>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</si>
  <si>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</si>
  <si>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</si>
  <si>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</si>
  <si>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</si>
  <si>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</si>
  <si>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</si>
  <si>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</si>
  <si>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</si>
  <si>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</si>
  <si>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</si>
  <si>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</si>
  <si>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</si>
  <si>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</si>
  <si>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</si>
  <si>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</si>
  <si>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</si>
  <si>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</si>
  <si>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</si>
  <si>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</si>
  <si>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</si>
  <si>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</si>
  <si>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</si>
  <si>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</si>
  <si>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</si>
  <si>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</si>
  <si>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</si>
  <si>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</si>
  <si>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</si>
  <si>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</si>
  <si>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</si>
  <si>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</si>
  <si>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</si>
  <si>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</si>
  <si>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</si>
  <si>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</si>
  <si>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</si>
  <si>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</si>
  <si>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</si>
  <si>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</si>
  <si>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</si>
  <si>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</si>
  <si>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</si>
  <si>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</si>
  <si>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</si>
  <si>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</si>
  <si>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</si>
  <si>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</si>
  <si>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</si>
  <si>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</si>
  <si>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</si>
  <si>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</si>
  <si>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</si>
  <si>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</si>
  <si>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</si>
  <si>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</si>
  <si>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</si>
  <si>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</si>
  <si>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</si>
  <si>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</si>
  <si>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</si>
  <si>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</si>
  <si>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</si>
  <si>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</si>
  <si>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</si>
  <si>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</si>
  <si>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</si>
  <si>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</si>
  <si>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</si>
  <si>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</si>
  <si>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</si>
  <si>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</si>
  <si>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</si>
  <si>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</si>
  <si>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</si>
  <si>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</si>
  <si>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</si>
  <si>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</si>
  <si>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</si>
  <si>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</si>
  <si>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</si>
  <si>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</si>
  <si>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</si>
  <si>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</si>
  <si>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</si>
  <si>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</si>
  <si>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</si>
  <si>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</si>
  <si>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</si>
  <si>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</si>
  <si>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</si>
  <si>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</si>
  <si>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</si>
  <si>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</si>
  <si>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</si>
  <si>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</si>
  <si>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</si>
  <si>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</si>
  <si>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</si>
  <si>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</si>
  <si>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</si>
  <si>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</si>
  <si>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</si>
  <si>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</si>
  <si>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</si>
  <si>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</si>
  <si>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</si>
  <si>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</si>
  <si>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</si>
  <si>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</si>
  <si>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</si>
  <si>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</si>
  <si>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</si>
  <si>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</si>
  <si>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</si>
  <si>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</si>
  <si>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</si>
  <si>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</si>
  <si>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</si>
  <si>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</si>
  <si>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</si>
  <si>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</si>
  <si>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</si>
  <si>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</si>
  <si>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</si>
  <si>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</si>
  <si>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</si>
  <si>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</si>
  <si>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</si>
  <si>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</si>
  <si>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</si>
  <si>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</si>
  <si>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</si>
  <si>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</si>
  <si>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</si>
  <si>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</si>
  <si>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</si>
  <si>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</si>
  <si>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</si>
  <si>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</si>
  <si>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</si>
  <si>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</si>
  <si>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</si>
  <si>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</si>
  <si>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</si>
  <si>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</si>
  <si>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</si>
  <si>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</si>
  <si>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</si>
  <si>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</si>
  <si>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</si>
  <si>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</si>
  <si>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</si>
  <si>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</si>
  <si>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</si>
  <si>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</si>
  <si>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</si>
  <si>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</si>
  <si>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</si>
  <si>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</si>
  <si>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</si>
  <si>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</si>
  <si>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</si>
  <si>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</si>
  <si>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</si>
  <si>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</si>
  <si>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</si>
  <si>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</si>
  <si>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</si>
  <si>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</si>
  <si>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</si>
  <si>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</si>
  <si>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</si>
  <si>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</si>
  <si>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</si>
  <si>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</si>
  <si>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</si>
  <si>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</si>
  <si>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</si>
  <si>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</si>
  <si>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</si>
  <si>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</si>
  <si>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</si>
  <si>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</si>
  <si>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</si>
  <si>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</si>
  <si>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</si>
  <si>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</si>
  <si>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</si>
  <si>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</si>
  <si>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</si>
  <si>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</si>
  <si>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</si>
  <si>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</si>
  <si>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</si>
  <si>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</si>
  <si>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</si>
  <si>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</si>
  <si>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</si>
  <si>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</si>
  <si>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</si>
  <si>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</si>
  <si>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</si>
  <si>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</si>
  <si>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</si>
  <si>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</si>
  <si>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</si>
  <si>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</si>
  <si>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</si>
  <si>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</si>
  <si>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</si>
  <si>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</si>
  <si>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</si>
  <si>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</si>
  <si>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</si>
  <si>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</si>
  <si>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</si>
  <si>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</si>
  <si>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</si>
  <si>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</si>
  <si>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</si>
  <si>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</si>
  <si>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</si>
  <si>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</si>
  <si>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</si>
  <si>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</si>
  <si>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</si>
  <si>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</si>
  <si>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</si>
  <si>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</si>
  <si>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</si>
  <si>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</si>
  <si>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</si>
  <si>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</si>
  <si>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</si>
  <si>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</si>
  <si>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</si>
  <si>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</si>
  <si>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</si>
  <si>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</si>
  <si>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</si>
  <si>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</si>
  <si>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</si>
  <si>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</si>
  <si>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</si>
  <si>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</si>
  <si>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</si>
  <si>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</si>
  <si>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</si>
  <si>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</si>
  <si>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</si>
  <si>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</si>
  <si>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</si>
  <si>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</si>
  <si>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</si>
  <si>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</si>
  <si>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</si>
  <si>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</si>
  <si>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</si>
  <si>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</si>
  <si>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</si>
  <si>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</si>
  <si>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</si>
  <si>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</si>
  <si>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</si>
  <si>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</si>
  <si>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</si>
  <si>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</si>
  <si>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</si>
  <si>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</si>
  <si>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</si>
  <si>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</si>
  <si>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</si>
  <si>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</si>
  <si>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</si>
  <si>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</si>
  <si>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</si>
  <si>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</si>
  <si>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</si>
  <si>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</si>
  <si>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</si>
  <si>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</si>
  <si>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</si>
  <si>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</si>
  <si>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</si>
  <si>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</si>
  <si>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</si>
  <si>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</si>
  <si>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</si>
  <si>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</si>
  <si>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</si>
  <si>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</si>
  <si>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</si>
  <si>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</si>
  <si>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</si>
  <si>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</si>
  <si>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</si>
  <si>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</si>
  <si>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</si>
  <si>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</si>
  <si>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</si>
  <si>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</si>
  <si>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</si>
  <si>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</si>
  <si>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</si>
  <si>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</si>
  <si>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</si>
  <si>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</si>
  <si>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</si>
  <si>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</si>
  <si>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</si>
  <si>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</si>
  <si>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</si>
  <si>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</si>
  <si>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</si>
  <si>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</si>
  <si>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</si>
  <si>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</si>
  <si>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</si>
  <si>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</si>
  <si>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</si>
  <si>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</si>
  <si>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</si>
  <si>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</si>
  <si>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</si>
  <si>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</si>
  <si>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</si>
  <si>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</si>
  <si>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</si>
  <si>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</si>
  <si>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</si>
  <si>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</si>
  <si>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</si>
  <si>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</si>
  <si>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</si>
  <si>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</si>
  <si>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</si>
  <si>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</si>
  <si>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</si>
  <si>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</si>
  <si>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</si>
  <si>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</si>
  <si>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</si>
  <si>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</si>
  <si>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</si>
  <si>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</si>
  <si>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</si>
  <si>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</si>
  <si>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</si>
  <si>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</si>
  <si>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</si>
  <si>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</si>
  <si>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</si>
  <si>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</si>
  <si>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</si>
  <si>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</si>
  <si>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</si>
  <si>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</si>
  <si>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</si>
  <si>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</si>
  <si>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</si>
  <si>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</si>
  <si>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</si>
  <si>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</si>
  <si>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</si>
  <si>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</si>
  <si>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</si>
  <si>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</si>
  <si>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</si>
  <si>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</si>
  <si>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</si>
  <si>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</si>
  <si>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</si>
  <si>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</si>
  <si>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</si>
  <si>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</si>
  <si>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</si>
  <si>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</si>
  <si>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</si>
  <si>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</si>
  <si>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</si>
  <si>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</si>
  <si>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</si>
  <si>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</si>
  <si>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</si>
  <si>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</si>
  <si>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</si>
  <si>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</si>
  <si>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</si>
  <si>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</si>
  <si>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</si>
  <si>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</si>
  <si>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</si>
  <si>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</si>
  <si>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</si>
  <si>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</si>
  <si>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</si>
  <si>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</si>
  <si>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</si>
  <si>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</si>
  <si>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</si>
  <si>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</si>
  <si>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</si>
  <si>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</si>
  <si>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</si>
  <si>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</si>
  <si>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</si>
  <si>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</si>
  <si>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</si>
  <si>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</si>
  <si>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</si>
  <si>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</si>
  <si>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</si>
  <si>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</si>
  <si>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</si>
  <si>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</si>
  <si>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</si>
  <si>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</si>
  <si>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</si>
  <si>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</si>
  <si>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</si>
  <si>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</si>
  <si>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</si>
  <si>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</si>
  <si>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</si>
  <si>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</si>
  <si>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</si>
  <si>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</si>
  <si>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</si>
  <si>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</si>
  <si>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</si>
  <si>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</si>
  <si>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</si>
  <si>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</si>
  <si>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</si>
  <si>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</si>
  <si>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</si>
  <si>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</si>
  <si>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</si>
  <si>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</si>
  <si>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</si>
  <si>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</si>
  <si>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</si>
  <si>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</si>
  <si>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</si>
  <si>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</si>
  <si>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</si>
  <si>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</si>
  <si>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</si>
  <si>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</si>
  <si>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</si>
  <si>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</si>
  <si>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</si>
  <si>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</si>
  <si>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</si>
  <si>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</si>
  <si>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</si>
  <si>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</si>
  <si>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</si>
  <si>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</si>
  <si>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</si>
  <si>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</si>
  <si>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</si>
  <si>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</si>
  <si>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</si>
  <si>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</si>
  <si>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</si>
  <si>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</si>
  <si>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</si>
  <si>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</si>
  <si>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</si>
  <si>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</si>
  <si>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</si>
  <si>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</si>
  <si>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</si>
  <si>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</si>
  <si>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</si>
  <si>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</si>
  <si>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</si>
  <si>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</si>
  <si>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</si>
  <si>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</si>
  <si>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</si>
  <si>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</si>
  <si>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</si>
  <si>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</si>
  <si>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</si>
  <si>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</si>
  <si>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</si>
  <si>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</si>
  <si>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</si>
  <si>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</si>
  <si>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</si>
  <si>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</si>
  <si>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</si>
  <si>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</si>
  <si>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</si>
  <si>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</si>
  <si>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</si>
  <si>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</si>
  <si>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</si>
  <si>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</si>
  <si>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</si>
  <si>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</si>
  <si>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</si>
  <si>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</si>
  <si>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</si>
  <si>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</si>
  <si>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</si>
  <si>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</si>
  <si>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</si>
  <si>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</si>
  <si>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</si>
  <si>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</si>
  <si>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</si>
  <si>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</si>
  <si>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</si>
  <si>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</si>
  <si>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</si>
  <si>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</si>
  <si>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</si>
  <si>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</si>
  <si>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</si>
  <si>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</si>
  <si>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</si>
  <si>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</si>
  <si>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</si>
  <si>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</si>
  <si>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</si>
  <si>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</si>
  <si>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</si>
  <si>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</si>
  <si>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</si>
  <si>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</si>
  <si>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</si>
  <si>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</si>
  <si>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</si>
  <si>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</si>
  <si>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</si>
  <si>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</si>
  <si>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</si>
  <si>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</si>
  <si>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</si>
  <si>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</si>
  <si>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</si>
  <si>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</si>
  <si>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</si>
  <si>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</si>
  <si>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</si>
  <si>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</si>
  <si>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</si>
  <si>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</si>
  <si>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</si>
  <si>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</si>
  <si>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</si>
  <si>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</si>
  <si>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</si>
  <si>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</si>
  <si>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</si>
  <si>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</si>
  <si>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</si>
  <si>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</si>
  <si>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</si>
  <si>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</si>
  <si>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</si>
  <si>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</si>
  <si>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</si>
  <si>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</si>
  <si>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</si>
  <si>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</si>
  <si>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</si>
  <si>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</si>
  <si>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</si>
  <si>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</si>
  <si>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</si>
  <si>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</si>
  <si>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</si>
  <si>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</si>
  <si>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</si>
  <si>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</si>
  <si>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</si>
  <si>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</si>
  <si>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</si>
  <si>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</si>
  <si>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</si>
  <si>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</si>
  <si>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</si>
  <si>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</si>
  <si>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</si>
  <si>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</si>
  <si>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</si>
  <si>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</si>
  <si>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</si>
  <si>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</si>
  <si>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</si>
  <si>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</si>
  <si>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</si>
  <si>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</si>
  <si>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</si>
  <si>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</si>
  <si>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</si>
  <si>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</si>
  <si>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</si>
  <si>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</si>
  <si>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</si>
  <si>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</si>
  <si>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</si>
  <si>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</si>
  <si>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</si>
  <si>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</si>
  <si>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</si>
  <si>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</si>
  <si>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</si>
  <si>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</si>
  <si>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</si>
  <si>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</si>
  <si>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</si>
  <si>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</si>
  <si>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</si>
  <si>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</si>
  <si>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</si>
  <si>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</si>
  <si>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</si>
  <si>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</si>
  <si>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</si>
  <si>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</si>
  <si>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</si>
  <si>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</si>
  <si>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</si>
  <si>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</si>
  <si>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</si>
  <si>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</si>
  <si>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</si>
  <si>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</si>
  <si>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</si>
  <si>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</si>
  <si>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</si>
  <si>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</si>
  <si>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</si>
  <si>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</si>
  <si>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</si>
  <si>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</si>
  <si>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</si>
  <si>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</si>
  <si>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</si>
  <si>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</si>
  <si>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</si>
  <si>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</si>
  <si>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</si>
  <si>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</si>
  <si>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</si>
  <si>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</si>
  <si>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</si>
  <si>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</si>
  <si>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</si>
  <si>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</si>
  <si>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</si>
  <si>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</si>
  <si>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</si>
  <si>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</si>
  <si>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</si>
  <si>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</si>
  <si>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</si>
  <si>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</si>
  <si>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</si>
  <si>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</si>
  <si>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</si>
  <si>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</si>
  <si>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</si>
  <si>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</si>
  <si>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</si>
  <si>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</si>
  <si>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</si>
  <si>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</si>
  <si>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</si>
  <si>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</si>
  <si>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</si>
  <si>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</si>
  <si>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</si>
  <si>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</si>
  <si>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</si>
  <si>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</si>
  <si>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</si>
  <si>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</si>
  <si>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</si>
  <si>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</si>
  <si>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</si>
  <si>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</si>
  <si>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</si>
  <si>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</si>
  <si>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</si>
  <si>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</si>
  <si>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</si>
  <si>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</si>
  <si>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</si>
  <si>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</si>
  <si>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</si>
  <si>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</si>
  <si>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</si>
  <si>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</si>
  <si>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</si>
  <si>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</si>
  <si>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</si>
  <si>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</si>
  <si>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</si>
  <si>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</si>
  <si>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</si>
  <si>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</si>
  <si>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</si>
  <si>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</si>
  <si>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</si>
  <si>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</si>
  <si>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</si>
  <si>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</si>
  <si>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</si>
  <si>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</si>
  <si>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</si>
  <si>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</si>
  <si>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</si>
  <si>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</si>
  <si>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</si>
  <si>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</si>
  <si>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</si>
  <si>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</si>
  <si>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</si>
  <si>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</si>
  <si>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</si>
  <si>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</si>
  <si>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</si>
  <si>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</si>
  <si>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</si>
  <si>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</si>
  <si>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</si>
  <si>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</si>
  <si>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</si>
  <si>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</si>
  <si>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</si>
  <si>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</si>
  <si>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</si>
  <si>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</si>
  <si>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</si>
  <si>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</si>
  <si>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</si>
  <si>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</si>
  <si>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</si>
  <si>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</si>
  <si>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</si>
  <si>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</si>
  <si>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</si>
  <si>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</si>
  <si>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</si>
  <si>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</si>
  <si>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</si>
  <si>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</si>
  <si>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</si>
  <si>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</si>
  <si>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</si>
  <si>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</si>
  <si>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</si>
  <si>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</si>
  <si>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</si>
  <si>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</si>
  <si>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</si>
  <si>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</si>
  <si>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</si>
  <si>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</si>
  <si>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</si>
  <si>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</si>
  <si>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</si>
  <si>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</si>
  <si>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</si>
  <si>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</si>
  <si>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</si>
  <si>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</si>
  <si>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</si>
  <si>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</si>
  <si>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</si>
  <si>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</si>
  <si>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</si>
  <si>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</si>
  <si>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</si>
  <si>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</si>
  <si>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</si>
  <si>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</si>
  <si>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</si>
  <si>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</si>
  <si>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</si>
  <si>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</si>
  <si>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</si>
  <si>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</si>
  <si>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</si>
  <si>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</si>
  <si>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</si>
  <si>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</si>
  <si>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</si>
  <si>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</si>
  <si>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</si>
  <si>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</si>
  <si>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</si>
  <si>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</si>
  <si>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</si>
  <si>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</si>
  <si>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</si>
  <si>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</si>
  <si>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</si>
  <si>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</si>
  <si>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</si>
  <si>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</si>
  <si>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</si>
  <si>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</si>
  <si>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</si>
  <si>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</si>
  <si>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</si>
  <si>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</si>
  <si>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</si>
  <si>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</si>
  <si>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</si>
  <si>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</si>
  <si>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</si>
  <si>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</si>
  <si>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</si>
  <si>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</si>
  <si>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</si>
  <si>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</si>
  <si>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</si>
  <si>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</si>
  <si>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</si>
  <si>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</si>
  <si>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</si>
  <si>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</si>
  <si>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</si>
  <si>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</si>
  <si>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</si>
  <si>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</si>
  <si>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</si>
  <si>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</si>
  <si>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</si>
  <si>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</si>
  <si>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</si>
  <si>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</si>
  <si>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</si>
  <si>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</si>
  <si>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</si>
  <si>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</si>
  <si>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</si>
  <si>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</si>
  <si>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</si>
  <si>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</si>
  <si>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</si>
  <si>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</si>
  <si>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</si>
  <si>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</si>
  <si>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</si>
  <si>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</si>
  <si>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</si>
  <si>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</si>
  <si>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</si>
  <si>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</si>
  <si>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</si>
  <si>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</si>
  <si>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</si>
  <si>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</si>
  <si>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</si>
  <si>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</si>
  <si>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</si>
  <si>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</si>
  <si>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</si>
  <si>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</si>
  <si>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</si>
  <si>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</si>
  <si>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</si>
  <si>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</si>
  <si>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</si>
  <si>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</si>
  <si>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</si>
  <si>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</si>
  <si>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</si>
  <si>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</si>
  <si>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</si>
  <si>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</si>
  <si>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</si>
  <si>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</si>
  <si>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</si>
  <si>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</si>
  <si>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</si>
  <si>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</si>
  <si>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</si>
  <si>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</si>
  <si>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</si>
  <si>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</si>
  <si>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</si>
  <si>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</si>
  <si>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</si>
  <si>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</si>
  <si>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</si>
  <si>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</si>
  <si>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</si>
  <si>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</si>
  <si>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</si>
  <si>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</si>
  <si>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</si>
  <si>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</si>
  <si>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</si>
  <si>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</si>
  <si>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</si>
  <si>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</si>
  <si>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</si>
  <si>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</si>
  <si>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</si>
  <si>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</si>
  <si>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</si>
  <si>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</si>
  <si>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</si>
  <si>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</si>
  <si>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</si>
  <si>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</si>
  <si>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</si>
  <si>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</si>
  <si>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</si>
  <si>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</si>
  <si>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</si>
  <si>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</si>
  <si>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</si>
  <si>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</si>
  <si>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</si>
  <si>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</si>
  <si>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</si>
  <si>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</si>
  <si>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</si>
  <si>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</si>
  <si>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</si>
  <si>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</si>
  <si>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</si>
  <si>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</si>
  <si>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</si>
  <si>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</si>
  <si>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</si>
  <si>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</si>
  <si>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</si>
  <si>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</si>
  <si>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</si>
  <si>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</si>
  <si>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</si>
  <si>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</si>
  <si>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</si>
  <si>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</si>
  <si>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</si>
  <si>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</si>
  <si>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</si>
  <si>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</si>
  <si>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</si>
  <si>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</si>
  <si>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</si>
  <si>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</si>
  <si>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</si>
  <si>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</si>
  <si>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</si>
  <si>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</si>
  <si>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</si>
  <si>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</si>
  <si>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</si>
  <si>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</si>
  <si>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</si>
  <si>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</si>
  <si>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</si>
  <si>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</si>
  <si>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</si>
  <si>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</si>
  <si>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</si>
  <si>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</si>
  <si>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</si>
  <si>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</si>
  <si>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</si>
  <si>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</si>
  <si>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</si>
  <si>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</si>
  <si>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</si>
  <si>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</si>
  <si>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</si>
  <si>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</si>
  <si>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</si>
  <si>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</si>
  <si>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</si>
  <si>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</si>
  <si>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</si>
  <si>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</si>
  <si>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</si>
  <si>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</si>
  <si>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</si>
  <si>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</si>
  <si>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</si>
  <si>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</si>
  <si>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</si>
  <si>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</si>
  <si>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</si>
  <si>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</si>
  <si>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</si>
  <si>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</si>
  <si>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</si>
  <si>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</si>
  <si>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</si>
  <si>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</si>
  <si>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</si>
  <si>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</si>
  <si>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</si>
  <si>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</si>
  <si>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</si>
  <si>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</si>
  <si>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</si>
  <si>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</si>
  <si>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</si>
  <si>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</si>
  <si>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</si>
  <si>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</si>
  <si>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</si>
  <si>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</si>
  <si>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</si>
  <si>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</si>
  <si>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</si>
  <si>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</si>
  <si>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</si>
  <si>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</si>
  <si>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</si>
  <si>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</si>
  <si>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</si>
  <si>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</si>
  <si>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</si>
  <si>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</si>
  <si>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</si>
  <si>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</si>
  <si>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</si>
  <si>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</si>
  <si>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</si>
  <si>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</si>
  <si>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</si>
  <si>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</si>
  <si>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</si>
  <si>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</si>
  <si>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</si>
  <si>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</si>
  <si>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</si>
  <si>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</si>
  <si>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</si>
  <si>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</si>
  <si>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</si>
  <si>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</si>
  <si>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</si>
  <si>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</si>
  <si>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</si>
  <si>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</si>
  <si>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</si>
  <si>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</si>
  <si>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</si>
  <si>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</si>
  <si>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</si>
  <si>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</si>
  <si>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</si>
  <si>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</si>
  <si>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</si>
  <si>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</si>
  <si>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</si>
  <si>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</si>
  <si>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</si>
  <si>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</si>
  <si>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</si>
  <si>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</si>
  <si>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</si>
  <si>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</si>
  <si>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</si>
  <si>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</si>
  <si>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</si>
  <si>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</si>
  <si>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</si>
  <si>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</si>
  <si>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</si>
  <si>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</si>
  <si>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</si>
  <si>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</si>
  <si>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</si>
  <si>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</si>
  <si>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</si>
  <si>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</si>
  <si>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</si>
  <si>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</si>
  <si>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</si>
  <si>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</si>
  <si>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</si>
  <si>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</si>
  <si>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</si>
  <si>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</si>
  <si>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</si>
  <si>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</si>
  <si>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</si>
  <si>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</si>
  <si>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</si>
  <si>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</si>
  <si>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</si>
  <si>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</si>
  <si>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</si>
  <si>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</si>
  <si>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</si>
  <si>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</si>
  <si>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</si>
  <si>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</si>
  <si>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</si>
  <si>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</si>
  <si>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</si>
  <si>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</si>
  <si>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</si>
  <si>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</si>
  <si>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</si>
  <si>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</si>
  <si>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</si>
  <si>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</si>
  <si>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</si>
  <si>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</si>
  <si>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</si>
  <si>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</si>
  <si>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</si>
  <si>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</si>
  <si>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</si>
  <si>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</si>
  <si>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</si>
  <si>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</si>
  <si>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</si>
  <si>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</si>
  <si>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</si>
  <si>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</si>
  <si>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</si>
  <si>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</si>
  <si>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</si>
  <si>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</si>
  <si>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</si>
  <si>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</si>
  <si>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</si>
  <si>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</si>
  <si>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</si>
  <si>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</si>
  <si>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</si>
  <si>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</si>
  <si>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</si>
  <si>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</si>
  <si>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</si>
  <si>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</si>
  <si>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</si>
  <si>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</si>
  <si>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</si>
  <si>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</si>
  <si>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</si>
  <si>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</si>
  <si>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</si>
  <si>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</si>
  <si>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</si>
  <si>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</si>
  <si>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</si>
  <si>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</si>
  <si>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</si>
  <si>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</si>
  <si>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</si>
  <si>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</si>
  <si>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</si>
  <si>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</si>
  <si>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</si>
  <si>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</si>
  <si>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</si>
  <si>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</si>
  <si>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</si>
  <si>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</si>
  <si>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</si>
  <si>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</si>
  <si>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</si>
  <si>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</si>
  <si>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</si>
  <si>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</si>
  <si>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</si>
  <si>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</si>
  <si>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</si>
  <si>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</si>
  <si>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</si>
  <si>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</si>
  <si>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</si>
  <si>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</si>
  <si>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</si>
  <si>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</si>
  <si>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</si>
  <si>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</si>
  <si>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</si>
  <si>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</si>
  <si>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</si>
  <si>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</si>
  <si>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</si>
  <si>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</si>
  <si>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</si>
  <si>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</si>
  <si>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</si>
  <si>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</si>
  <si>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</si>
  <si>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</si>
  <si>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</si>
  <si>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</si>
  <si>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</si>
  <si>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</si>
  <si>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</si>
  <si>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</si>
  <si>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</si>
  <si>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</si>
  <si>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</si>
  <si>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</si>
  <si>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</si>
  <si>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</si>
  <si>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</si>
  <si>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</si>
  <si>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</si>
  <si>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</si>
  <si>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</si>
  <si>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</si>
  <si>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</si>
  <si>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</si>
  <si>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</si>
  <si>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</si>
  <si>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</si>
  <si>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</si>
  <si>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</si>
  <si>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</si>
  <si>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</si>
  <si>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</si>
  <si>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</si>
  <si>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</si>
  <si>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</si>
  <si>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</si>
  <si>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</si>
  <si>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</si>
  <si>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</si>
  <si>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</si>
  <si>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</si>
  <si>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</si>
  <si>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</si>
  <si>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</si>
  <si>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</si>
  <si>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</si>
  <si>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</si>
  <si>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</si>
  <si>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</si>
  <si>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</si>
  <si>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</si>
  <si>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</si>
  <si>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</si>
  <si>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</si>
  <si>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</si>
  <si>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</si>
  <si>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</si>
  <si>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</si>
  <si>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</si>
  <si>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</si>
  <si>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</si>
  <si>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</si>
  <si>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</si>
  <si>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</si>
  <si>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</si>
  <si>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</si>
  <si>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</si>
  <si>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</si>
  <si>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</si>
  <si>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</si>
  <si>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</si>
  <si>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</si>
  <si>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</si>
  <si>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</si>
  <si>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</si>
  <si>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</si>
  <si>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</si>
  <si>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</si>
  <si>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</si>
  <si>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</si>
  <si>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</si>
  <si>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</si>
  <si>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</si>
  <si>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</si>
  <si>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</si>
  <si>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</si>
  <si>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</si>
  <si>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</si>
  <si>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</si>
  <si>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</si>
  <si>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</si>
  <si>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</si>
  <si>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</si>
  <si>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</si>
  <si>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</si>
  <si>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</si>
  <si>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</si>
  <si>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</si>
  <si>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</si>
  <si>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</si>
  <si>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</si>
  <si>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</si>
  <si>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</si>
  <si>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</si>
  <si>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</si>
  <si>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</si>
  <si>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</si>
  <si>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</si>
  <si>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</si>
  <si>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</si>
  <si>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</si>
  <si>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</si>
  <si>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</si>
  <si>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</si>
  <si>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</si>
  <si>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</si>
  <si>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</si>
  <si>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</si>
  <si>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</si>
  <si>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</si>
  <si>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</si>
  <si>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</si>
  <si>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</si>
  <si>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</si>
  <si>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</si>
  <si>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</si>
  <si>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</si>
  <si>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</si>
  <si>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</si>
  <si>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</si>
  <si>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</si>
  <si>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</si>
  <si>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</si>
  <si>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</si>
  <si>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</si>
  <si>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</si>
  <si>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</si>
  <si>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</si>
  <si>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</si>
  <si>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</si>
  <si>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</si>
  <si>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</si>
  <si>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</si>
  <si>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</si>
  <si>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</si>
  <si>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</si>
  <si>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</si>
  <si>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</si>
  <si>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</si>
  <si>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</si>
  <si>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</si>
  <si>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</si>
  <si>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</si>
  <si>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</si>
  <si>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</si>
  <si>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</si>
  <si>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</si>
  <si>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</si>
  <si>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</si>
  <si>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</si>
  <si>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</si>
  <si>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</si>
  <si>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</si>
  <si>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</si>
  <si>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</si>
  <si>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</si>
  <si>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</si>
  <si>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</si>
  <si>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</si>
  <si>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</si>
  <si>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</si>
  <si>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</si>
  <si>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</si>
  <si>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</si>
  <si>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</si>
  <si>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</si>
  <si>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</si>
  <si>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</si>
  <si>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</si>
  <si>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</si>
  <si>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</si>
  <si>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</si>
  <si>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</si>
  <si>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</si>
  <si>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</si>
  <si>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</si>
  <si>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</si>
  <si>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</si>
  <si>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</si>
  <si>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</si>
  <si>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</si>
  <si>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</si>
  <si>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</si>
  <si>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</si>
  <si>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</si>
  <si>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</si>
  <si>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</si>
  <si>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</si>
  <si>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</si>
  <si>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</si>
  <si>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</si>
  <si>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</si>
  <si>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</si>
  <si>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</si>
  <si>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</si>
  <si>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</si>
  <si>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</si>
  <si>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</si>
  <si>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</si>
  <si>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</si>
  <si>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</si>
  <si>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</si>
  <si>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</si>
  <si>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</si>
  <si>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</si>
  <si>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</si>
  <si>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</si>
  <si>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</si>
  <si>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</si>
  <si>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</si>
  <si>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</si>
  <si>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</si>
  <si>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</si>
  <si>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</si>
  <si>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</si>
  <si>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</si>
  <si>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</si>
  <si>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</si>
  <si>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</si>
  <si>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</si>
  <si>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</si>
  <si>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</si>
  <si>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</si>
  <si>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</si>
  <si>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</si>
  <si>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</si>
  <si>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</si>
  <si>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</si>
  <si>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</si>
  <si>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</si>
  <si>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</si>
  <si>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</si>
  <si>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</si>
  <si>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</si>
  <si>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</si>
  <si>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</si>
  <si>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</si>
  <si>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</si>
  <si>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</si>
  <si>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</si>
  <si>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</si>
  <si>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</si>
  <si>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</si>
  <si>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</si>
  <si>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</si>
  <si>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</si>
  <si>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</si>
  <si>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</si>
  <si>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</si>
  <si>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</si>
  <si>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</si>
  <si>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</si>
  <si>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</si>
  <si>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</si>
  <si>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</si>
  <si>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</si>
  <si>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</si>
  <si>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</si>
  <si>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</si>
  <si>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</si>
  <si>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</si>
  <si>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</si>
  <si>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</si>
  <si>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</si>
  <si>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</si>
  <si>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</si>
  <si>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</si>
  <si>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</si>
  <si>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</si>
  <si>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</si>
  <si>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</si>
  <si>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</si>
  <si>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</si>
  <si>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</si>
  <si>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</si>
  <si>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</si>
  <si>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</si>
  <si>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</si>
  <si>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</si>
  <si>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</si>
  <si>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</si>
  <si>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</si>
  <si>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</si>
  <si>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</si>
  <si>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</si>
  <si>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</si>
  <si>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</si>
  <si>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</si>
  <si>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</si>
  <si>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</si>
  <si>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</si>
  <si>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</si>
  <si>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</si>
  <si>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</si>
  <si>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</si>
  <si>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</si>
  <si>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</si>
  <si>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</si>
  <si>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</si>
  <si>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</si>
  <si>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</si>
  <si>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</si>
  <si>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</si>
  <si>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</si>
  <si>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</si>
  <si>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</si>
  <si>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</si>
  <si>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</si>
  <si>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</si>
  <si>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</si>
  <si>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</si>
  <si>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</si>
  <si>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</si>
  <si>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</si>
  <si>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</si>
  <si>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</si>
  <si>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</si>
  <si>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</si>
  <si>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</si>
  <si>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</si>
  <si>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</si>
  <si>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</si>
  <si>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</si>
  <si>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</si>
  <si>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</si>
  <si>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</si>
  <si>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</si>
  <si>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</si>
  <si>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</si>
  <si>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</si>
  <si>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</si>
  <si>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</si>
  <si>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</si>
  <si>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</si>
  <si>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</si>
  <si>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</si>
  <si>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</si>
  <si>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</si>
  <si>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</si>
  <si>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</si>
  <si>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</si>
  <si>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</si>
  <si>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</si>
  <si>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</si>
  <si>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</si>
  <si>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</si>
  <si>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</si>
  <si>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</si>
  <si>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</si>
  <si>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</si>
  <si>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</si>
  <si>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</si>
  <si>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</si>
  <si>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</si>
  <si>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</si>
  <si>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</si>
  <si>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</si>
  <si>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</si>
  <si>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</si>
  <si>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</si>
  <si>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</si>
  <si>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</si>
  <si>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</si>
  <si>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</si>
  <si>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</si>
  <si>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</si>
  <si>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</si>
  <si>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</si>
  <si>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</si>
  <si>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</si>
  <si>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</si>
  <si>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</si>
  <si>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</si>
  <si>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</si>
  <si>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</si>
  <si>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</si>
  <si>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</si>
  <si>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</si>
  <si>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</si>
  <si>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</si>
  <si>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</si>
  <si>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</si>
  <si>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</si>
  <si>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</si>
  <si>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</si>
  <si>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</si>
  <si>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</si>
  <si>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</si>
  <si>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</si>
  <si>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</si>
  <si>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</si>
  <si>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</si>
  <si>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</si>
  <si>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</si>
  <si>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</si>
  <si>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</si>
  <si>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</si>
  <si>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</si>
  <si>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</si>
  <si>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</si>
  <si>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</si>
  <si>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</si>
  <si>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</si>
  <si>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</si>
  <si>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</si>
  <si>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</si>
  <si>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</si>
  <si>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</si>
  <si>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</si>
  <si>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</si>
  <si>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</si>
  <si>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</si>
  <si>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</si>
  <si>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</si>
  <si>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</si>
  <si>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</si>
  <si>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</si>
  <si>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</si>
  <si>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</si>
  <si>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</si>
  <si>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</si>
  <si>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</si>
  <si>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</si>
  <si>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</si>
  <si>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</si>
  <si>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</si>
  <si>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</si>
  <si>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</si>
  <si>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</si>
  <si>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</si>
  <si>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</si>
  <si>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</si>
  <si>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</si>
  <si>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</si>
  <si>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</si>
  <si>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</si>
  <si>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</si>
  <si>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</si>
  <si>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</si>
  <si>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</si>
  <si>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</si>
  <si>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</si>
  <si>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</si>
  <si>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</si>
  <si>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</si>
  <si>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</si>
  <si>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</si>
  <si>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</si>
  <si>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</si>
  <si>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</si>
  <si>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</si>
  <si>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</si>
  <si>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</si>
  <si>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</si>
  <si>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</si>
  <si>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</si>
  <si>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</si>
  <si>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</si>
  <si>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</si>
  <si>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</si>
  <si>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</si>
  <si>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</si>
  <si>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</si>
  <si>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</si>
  <si>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</si>
  <si>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</si>
  <si>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</si>
  <si>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</si>
  <si>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</si>
  <si>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</si>
  <si>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</si>
  <si>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</si>
  <si>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</si>
  <si>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</si>
  <si>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</si>
  <si>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</si>
  <si>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</si>
  <si>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</si>
  <si>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</si>
  <si>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</si>
  <si>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</si>
  <si>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</si>
  <si>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</si>
  <si>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</si>
  <si>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</si>
  <si>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</si>
  <si>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</si>
  <si>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</si>
  <si>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</si>
  <si>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</si>
  <si>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</si>
  <si>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</si>
  <si>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</si>
  <si>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</si>
  <si>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</si>
  <si>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</si>
  <si>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</si>
  <si>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</si>
  <si>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</si>
  <si>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</si>
  <si>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</si>
  <si>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</si>
  <si>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</si>
  <si>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</si>
  <si>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</si>
  <si>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</si>
  <si>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</si>
  <si>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</si>
  <si>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</si>
  <si>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</si>
  <si>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</si>
  <si>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</si>
  <si>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</si>
  <si>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</si>
  <si>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</si>
  <si>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</si>
  <si>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</si>
  <si>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</si>
  <si>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</si>
  <si>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</si>
  <si>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</si>
  <si>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</si>
  <si>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</si>
  <si>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</si>
  <si>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</si>
  <si>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</si>
  <si>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</si>
  <si>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</si>
  <si>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</si>
  <si>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</si>
  <si>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</si>
  <si>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</si>
  <si>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</si>
  <si>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</si>
  <si>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</si>
  <si>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</si>
  <si>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</si>
  <si>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</si>
  <si>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</si>
  <si>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</si>
  <si>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</si>
  <si>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</si>
  <si>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</si>
  <si>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</si>
  <si>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</si>
  <si>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</si>
  <si>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</si>
  <si>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</si>
  <si>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</si>
  <si>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</si>
  <si>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</si>
  <si>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</si>
  <si>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</si>
  <si>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</si>
  <si>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</si>
  <si>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</si>
  <si>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</si>
  <si>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</si>
  <si>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</si>
  <si>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</si>
  <si>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</si>
  <si>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</si>
  <si>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</si>
  <si>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</si>
  <si>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</si>
  <si>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</si>
  <si>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</si>
  <si>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</si>
  <si>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</si>
  <si>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</si>
  <si>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</si>
  <si>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</si>
  <si>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</si>
  <si>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</si>
  <si>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</si>
  <si>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</si>
  <si>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</si>
  <si>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</si>
  <si>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</si>
  <si>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</si>
  <si>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</si>
  <si>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</si>
  <si>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</si>
  <si>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</si>
  <si>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</si>
  <si>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</si>
  <si>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</si>
  <si>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</si>
  <si>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</si>
  <si>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</si>
  <si>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</si>
  <si>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</si>
  <si>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</si>
  <si>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</si>
  <si>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</si>
  <si>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</si>
  <si>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</si>
  <si>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</si>
  <si>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</si>
  <si>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</si>
  <si>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</si>
  <si>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</si>
  <si>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</si>
  <si>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</si>
  <si>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</si>
  <si>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</si>
  <si>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</si>
  <si>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</si>
  <si>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</si>
  <si>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</si>
  <si>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</si>
  <si>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</si>
  <si>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</si>
  <si>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</si>
  <si>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</si>
  <si>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</si>
  <si>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</si>
  <si>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</si>
  <si>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</si>
  <si>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</si>
  <si>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</si>
  <si>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</si>
  <si>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</si>
  <si>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</si>
  <si>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</si>
  <si>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</si>
  <si>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</si>
  <si>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</si>
  <si>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</si>
  <si>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</si>
  <si>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</si>
  <si>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</si>
  <si>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</si>
  <si>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</si>
  <si>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</si>
  <si>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</si>
  <si>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</si>
  <si>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</si>
  <si>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</si>
  <si>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</si>
  <si>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</si>
  <si>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</si>
  <si>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</si>
  <si>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</si>
  <si>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</si>
  <si>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</si>
  <si>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</si>
  <si>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</si>
  <si>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</si>
  <si>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</si>
  <si>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</si>
  <si>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</si>
  <si>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</si>
  <si>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</si>
  <si>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</si>
  <si>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</si>
  <si>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</si>
  <si>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</si>
  <si>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</si>
  <si>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</si>
  <si>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</si>
  <si>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</si>
  <si>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</si>
  <si>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</si>
  <si>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</si>
  <si>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</si>
  <si>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</si>
  <si>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</si>
  <si>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</si>
  <si>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</si>
  <si>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</si>
  <si>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</si>
  <si>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</si>
  <si>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</si>
  <si>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</si>
  <si>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</si>
  <si>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</si>
  <si>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</si>
  <si>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</si>
  <si>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</si>
  <si>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</si>
  <si>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</si>
  <si>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</si>
  <si>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</si>
  <si>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</si>
  <si>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</si>
  <si>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</si>
  <si>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</si>
  <si>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</si>
  <si>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</si>
  <si>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</si>
  <si>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</si>
  <si>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</si>
  <si>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</si>
  <si>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</si>
  <si>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</si>
  <si>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</si>
  <si>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</si>
  <si>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</si>
  <si>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</si>
  <si>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</si>
  <si>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</si>
  <si>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</si>
  <si>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</si>
  <si>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</si>
  <si>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</si>
  <si>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</si>
  <si>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</si>
  <si>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</si>
  <si>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</si>
  <si>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</si>
  <si>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</si>
  <si>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</si>
  <si>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</si>
  <si>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</si>
  <si>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</si>
  <si>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</si>
  <si>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</si>
  <si>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</si>
  <si>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</si>
  <si>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</si>
  <si>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</si>
  <si>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</si>
  <si>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</si>
  <si>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</si>
  <si>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</si>
  <si>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</si>
  <si>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</si>
  <si>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</si>
  <si>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</si>
  <si>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</si>
  <si>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</si>
  <si>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</si>
  <si>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</si>
  <si>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</si>
  <si>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</si>
  <si>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</si>
  <si>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</si>
  <si>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</si>
  <si>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</si>
  <si>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</si>
  <si>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</si>
  <si>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</si>
  <si>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</si>
  <si>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</si>
  <si>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</si>
  <si>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</si>
  <si>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</si>
  <si>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</si>
  <si>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</si>
  <si>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</si>
  <si>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</si>
  <si>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</si>
  <si>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</si>
  <si>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</si>
  <si>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</si>
  <si>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</si>
  <si>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</si>
  <si>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</si>
  <si>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</si>
  <si>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</si>
  <si>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</si>
  <si>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</si>
  <si>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</si>
  <si>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</si>
  <si>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</si>
  <si>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</si>
  <si>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</si>
  <si>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</si>
  <si>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</si>
  <si>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</si>
  <si>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</si>
  <si>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</si>
  <si>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</si>
  <si>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</si>
  <si>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</si>
  <si>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</si>
  <si>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</si>
  <si>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</si>
  <si>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</si>
  <si>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</si>
  <si>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</si>
  <si>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</si>
  <si>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</si>
  <si>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</si>
  <si>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</si>
  <si>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</si>
  <si>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</si>
  <si>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</si>
  <si>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</si>
  <si>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</si>
  <si>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</si>
  <si>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</si>
  <si>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</si>
  <si>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</si>
  <si>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</si>
  <si>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</si>
  <si>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</si>
  <si>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</si>
  <si>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</si>
  <si>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</si>
  <si>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</si>
  <si>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</si>
  <si>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</si>
  <si>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</si>
  <si>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</si>
  <si>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</si>
  <si>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</si>
  <si>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</si>
  <si>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</si>
  <si>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</si>
  <si>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</si>
  <si>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</si>
  <si>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</si>
  <si>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</si>
  <si>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</si>
  <si>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</si>
  <si>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</si>
  <si>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</si>
  <si>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</si>
  <si>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</si>
  <si>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</si>
  <si>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</si>
  <si>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</si>
  <si>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</si>
  <si>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</si>
  <si>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</si>
  <si>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</si>
  <si>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</si>
  <si>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</si>
  <si>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</si>
  <si>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</si>
  <si>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</si>
  <si>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</si>
  <si>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</si>
  <si>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</si>
  <si>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</si>
  <si>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</si>
  <si>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</si>
  <si>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</si>
  <si>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</si>
  <si>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</si>
  <si>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</si>
  <si>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</si>
  <si>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</si>
  <si>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</si>
  <si>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</si>
  <si>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</si>
  <si>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</si>
  <si>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</si>
  <si>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</si>
  <si>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</si>
  <si>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</si>
  <si>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</si>
  <si>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</si>
  <si>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</si>
  <si>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</si>
  <si>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</si>
  <si>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</si>
  <si>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</si>
  <si>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</si>
  <si>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</si>
  <si>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</si>
  <si>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</si>
  <si>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</si>
  <si>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</si>
  <si>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</si>
  <si>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</si>
  <si>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</si>
  <si>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</si>
  <si>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</si>
  <si>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</si>
  <si>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</si>
  <si>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</si>
  <si>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</si>
  <si>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</si>
  <si>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</si>
  <si>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</si>
  <si>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</si>
  <si>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</si>
  <si>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</si>
  <si>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</si>
  <si>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</si>
  <si>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</si>
  <si>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</si>
  <si>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</si>
  <si>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</si>
  <si>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</si>
  <si>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</si>
  <si>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</si>
  <si>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</si>
  <si>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</si>
  <si>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</si>
  <si>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</si>
  <si>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</si>
  <si>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</si>
  <si>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</si>
  <si>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</si>
  <si>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</si>
  <si>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</si>
  <si>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</si>
  <si>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</si>
  <si>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</si>
  <si>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</si>
  <si>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</si>
  <si>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</si>
  <si>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</si>
  <si>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</si>
  <si>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</si>
  <si>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</si>
  <si>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</si>
  <si>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</si>
  <si>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</si>
  <si>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</si>
  <si>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</si>
  <si>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</si>
  <si>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</si>
  <si>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</si>
  <si>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</si>
  <si>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</si>
  <si>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</si>
  <si>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</si>
  <si>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</si>
  <si>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</si>
  <si>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</si>
  <si>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</si>
  <si>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</si>
  <si>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</si>
  <si>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</si>
  <si>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</si>
  <si>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</si>
  <si>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</si>
  <si>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</si>
  <si>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</si>
  <si>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</si>
  <si>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</si>
  <si>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</si>
  <si>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</si>
  <si>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</si>
  <si>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</si>
  <si>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</si>
  <si>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</si>
  <si>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</si>
  <si>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</si>
  <si>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</si>
  <si>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</si>
  <si>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</si>
  <si>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</si>
  <si>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</si>
  <si>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</si>
  <si>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</si>
  <si>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</si>
  <si>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</si>
  <si>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</si>
  <si>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</si>
  <si>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</si>
  <si>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</si>
  <si>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</si>
  <si>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</si>
  <si>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</si>
  <si>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</si>
  <si>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</si>
  <si>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</si>
  <si>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</si>
  <si>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</si>
  <si>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</si>
  <si>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</si>
  <si>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</si>
  <si>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</si>
  <si>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</si>
  <si>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</si>
  <si>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</si>
  <si>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</si>
  <si>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</si>
  <si>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</si>
  <si>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</si>
  <si>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</si>
  <si>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</si>
  <si>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</si>
  <si>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</si>
  <si>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</si>
  <si>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</si>
  <si>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</si>
  <si>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</si>
  <si>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</si>
  <si>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</si>
  <si>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</si>
  <si>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</si>
  <si>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</si>
  <si>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</si>
  <si>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</si>
  <si>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</si>
  <si>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</si>
  <si>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</si>
  <si>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</si>
  <si>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</si>
  <si>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</si>
  <si>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</si>
  <si>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</si>
  <si>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</si>
  <si>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</si>
  <si>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</si>
  <si>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</si>
  <si>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</si>
  <si>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</si>
  <si>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</si>
  <si>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</si>
  <si>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</si>
  <si>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</si>
  <si>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</si>
  <si>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</si>
  <si>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</si>
  <si>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</si>
  <si>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</si>
  <si>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</si>
  <si>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</si>
  <si>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</si>
  <si>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</si>
  <si>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</si>
  <si>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</si>
  <si>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</si>
  <si>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</si>
  <si>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</si>
  <si>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</si>
  <si>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</si>
  <si>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</si>
  <si>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</si>
  <si>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</si>
  <si>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</si>
  <si>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</si>
  <si>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</si>
  <si>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</si>
  <si>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</si>
  <si>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</si>
  <si>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</si>
  <si>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</si>
  <si>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</si>
  <si>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</si>
  <si>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</si>
  <si>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</si>
  <si>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</si>
  <si>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</si>
  <si>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</si>
  <si>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</si>
  <si>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</si>
  <si>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</si>
  <si>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</si>
  <si>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</si>
  <si>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</si>
  <si>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</si>
  <si>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</si>
  <si>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</si>
  <si>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</si>
  <si>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</si>
  <si>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</si>
  <si>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</si>
  <si>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</si>
  <si>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</si>
  <si>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</si>
  <si>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</si>
  <si>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</si>
  <si>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</si>
  <si>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</si>
  <si>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</si>
  <si>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</si>
  <si>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</si>
  <si>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</si>
  <si>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</si>
  <si>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</si>
  <si>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</si>
  <si>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</si>
  <si>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</si>
  <si>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</si>
  <si>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</si>
  <si>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</si>
  <si>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</si>
  <si>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</si>
  <si>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</si>
  <si>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</si>
  <si>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</si>
  <si>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</si>
  <si>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</si>
  <si>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</si>
  <si>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</si>
  <si>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</si>
  <si>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</si>
  <si>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</si>
  <si>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</si>
  <si>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</si>
  <si>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</si>
  <si>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</si>
  <si>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</si>
  <si>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</si>
  <si>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</si>
  <si>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</si>
  <si>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</si>
  <si>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</si>
  <si>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</si>
  <si>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</si>
  <si>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</si>
  <si>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</si>
  <si>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</si>
  <si>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</si>
  <si>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</si>
  <si>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</si>
  <si>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</si>
  <si>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</si>
  <si>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</si>
  <si>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</si>
  <si>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</si>
  <si>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</si>
  <si>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</si>
  <si>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</si>
  <si>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</si>
  <si>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</si>
  <si>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</si>
  <si>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</si>
  <si>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</si>
  <si>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</si>
  <si>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</si>
  <si>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</si>
  <si>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</si>
  <si>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</si>
  <si>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</si>
  <si>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</si>
  <si>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</si>
  <si>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</si>
  <si>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</si>
  <si>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</si>
  <si>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</si>
  <si>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</si>
  <si>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</si>
  <si>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</si>
  <si>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</si>
  <si>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</si>
  <si>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</si>
  <si>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</si>
  <si>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</si>
  <si>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</si>
  <si>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</si>
  <si>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</si>
  <si>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</si>
  <si>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</si>
  <si>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</si>
  <si>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</si>
  <si>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</si>
  <si>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</si>
  <si>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</si>
  <si>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</si>
  <si>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</si>
  <si>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</si>
  <si>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</si>
  <si>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</si>
  <si>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</si>
  <si>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</si>
  <si>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</si>
  <si>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</si>
  <si>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</si>
  <si>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</si>
  <si>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</si>
  <si>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</si>
  <si>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</si>
  <si>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</si>
  <si>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</si>
  <si>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</si>
  <si>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</si>
  <si>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</si>
  <si>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</si>
  <si>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</si>
  <si>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</si>
  <si>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</si>
  <si>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</si>
  <si>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</si>
  <si>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</si>
  <si>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</si>
  <si>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</si>
  <si>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</si>
  <si>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</si>
  <si>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</si>
  <si>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</si>
  <si>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</si>
  <si>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</si>
  <si>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</si>
  <si>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</si>
  <si>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</si>
  <si>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</si>
  <si>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</si>
  <si>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</si>
  <si>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</si>
  <si>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</si>
  <si>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</si>
  <si>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</si>
  <si>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</si>
  <si>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</si>
  <si>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</si>
  <si>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</si>
  <si>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</si>
  <si>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</si>
  <si>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</si>
  <si>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</si>
  <si>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</si>
  <si>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</si>
  <si>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</si>
  <si>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</si>
  <si>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</si>
  <si>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</si>
  <si>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</si>
  <si>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</si>
  <si>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</si>
  <si>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</si>
  <si>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</si>
  <si>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</si>
  <si>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</si>
  <si>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</si>
  <si>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</si>
  <si>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</si>
  <si>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</si>
  <si>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</si>
  <si>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</si>
  <si>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</si>
  <si>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</si>
  <si>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</si>
  <si>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</si>
  <si>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</si>
  <si>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</si>
  <si>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</si>
  <si>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</si>
  <si>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</si>
  <si>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</si>
  <si>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</si>
  <si>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</si>
  <si>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</si>
  <si>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</si>
  <si>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</si>
  <si>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</si>
  <si>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</si>
  <si>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</si>
  <si>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</si>
  <si>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</si>
  <si>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</si>
  <si>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</si>
  <si>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</si>
  <si>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</si>
  <si>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</si>
  <si>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</si>
  <si>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</si>
  <si>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</si>
  <si>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</si>
  <si>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</si>
  <si>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</si>
  <si>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</si>
  <si>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</si>
  <si>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</si>
  <si>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</si>
  <si>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</si>
  <si>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</si>
  <si>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</si>
  <si>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</si>
  <si>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</si>
  <si>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</si>
  <si>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</si>
  <si>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</si>
  <si>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</si>
  <si>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</si>
  <si>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</si>
  <si>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</si>
  <si>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</si>
  <si>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</si>
  <si>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</si>
  <si>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</si>
  <si>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</si>
  <si>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</si>
  <si>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</si>
  <si>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</si>
  <si>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</si>
  <si>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</si>
  <si>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</si>
  <si>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</si>
  <si>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</si>
  <si>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</si>
  <si>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</si>
  <si>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</si>
  <si>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</si>
  <si>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</si>
  <si>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</si>
  <si>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</si>
  <si>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</si>
  <si>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</si>
  <si>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</si>
  <si>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</si>
  <si>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</si>
  <si>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</si>
  <si>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</si>
  <si>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</si>
  <si>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</si>
  <si>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</si>
  <si>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</si>
  <si>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</si>
  <si>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</si>
  <si>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</si>
  <si>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</si>
  <si>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</si>
  <si>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</si>
  <si>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</si>
  <si>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</si>
  <si>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</si>
  <si>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</si>
  <si>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</si>
  <si>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</si>
  <si>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</si>
  <si>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</si>
  <si>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</si>
  <si>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</si>
  <si>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</si>
  <si>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</si>
  <si>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</si>
  <si>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</si>
  <si>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</si>
  <si>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</si>
  <si>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</si>
  <si>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</si>
  <si>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</si>
  <si>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</si>
  <si>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</si>
  <si>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</si>
  <si>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</si>
  <si>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</si>
  <si>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</si>
  <si>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</si>
  <si>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</si>
  <si>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</si>
  <si>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</si>
  <si>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</si>
  <si>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</si>
  <si>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</si>
  <si>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</si>
  <si>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</si>
  <si>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</si>
  <si>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</si>
  <si>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</si>
  <si>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</si>
  <si>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</si>
  <si>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</si>
  <si>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</si>
  <si>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</si>
  <si>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</si>
  <si>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</si>
  <si>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</si>
  <si>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</si>
  <si>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</si>
  <si>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</si>
  <si>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</si>
  <si>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</si>
  <si>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</si>
  <si>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</si>
  <si>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</si>
  <si>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</si>
  <si>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</si>
  <si>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</si>
  <si>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</si>
  <si>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</si>
  <si>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</si>
  <si>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</si>
  <si>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</si>
  <si>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</si>
  <si>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</si>
  <si>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</si>
  <si>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</si>
  <si>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</si>
  <si>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</si>
  <si>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</si>
  <si>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</si>
  <si>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</si>
  <si>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</si>
  <si>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</si>
  <si>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</si>
  <si>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</si>
  <si>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</si>
  <si>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</si>
  <si>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</si>
  <si>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</si>
  <si>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</si>
  <si>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</si>
  <si>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</si>
  <si>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</si>
  <si>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</si>
  <si>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</si>
  <si>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</si>
  <si>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</si>
  <si>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</si>
  <si>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</si>
  <si>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</si>
  <si>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</si>
  <si>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</si>
  <si>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</si>
  <si>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</si>
  <si>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</si>
  <si>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</si>
  <si>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</si>
  <si>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</si>
  <si>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</si>
  <si>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</si>
  <si>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</si>
  <si>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</si>
  <si>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</si>
  <si>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</si>
  <si>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</si>
  <si>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</si>
  <si>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</si>
  <si>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</si>
  <si>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</si>
  <si>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</si>
  <si>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</si>
  <si>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</si>
  <si>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</si>
  <si>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</si>
  <si>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</si>
  <si>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</si>
  <si>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</si>
  <si>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</si>
  <si>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</si>
  <si>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</si>
  <si>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</si>
  <si>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</si>
  <si>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</si>
  <si>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</si>
  <si>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</si>
  <si>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</si>
  <si>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</si>
  <si>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</si>
  <si>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</si>
  <si>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</si>
  <si>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</si>
  <si>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</si>
  <si>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</si>
  <si>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</si>
  <si>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</si>
  <si>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</si>
  <si>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</si>
  <si>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</si>
  <si>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</si>
  <si>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</si>
  <si>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</si>
  <si>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</si>
  <si>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</si>
  <si>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</si>
  <si>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</si>
  <si>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</si>
  <si>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</si>
  <si>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</si>
  <si>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</si>
  <si>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</si>
  <si>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</si>
  <si>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</si>
  <si>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</si>
  <si>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</si>
  <si>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</si>
  <si>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</si>
  <si>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</si>
  <si>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</si>
  <si>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</si>
  <si>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</si>
  <si>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</si>
  <si>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</si>
  <si>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</si>
  <si>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</si>
  <si>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</si>
  <si>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</si>
  <si>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</si>
  <si>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</si>
  <si>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</si>
  <si>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</si>
  <si>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</si>
  <si>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</si>
  <si>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</si>
  <si>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</si>
  <si>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</si>
  <si>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</si>
  <si>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</si>
  <si>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</si>
  <si>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</si>
  <si>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</si>
  <si>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</si>
  <si>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</si>
  <si>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</si>
  <si>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</si>
  <si>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</si>
  <si>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</si>
  <si>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</si>
  <si>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</si>
  <si>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</si>
  <si>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</si>
  <si>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</si>
  <si>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</si>
  <si>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</si>
  <si>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</si>
  <si>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</si>
  <si>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</si>
  <si>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</si>
  <si>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</si>
  <si>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</si>
  <si>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</si>
  <si>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</si>
  <si>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</si>
  <si>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</si>
  <si>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</si>
  <si>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</si>
  <si>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</si>
  <si>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</si>
  <si>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</si>
  <si>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</si>
  <si>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</si>
  <si>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</si>
  <si>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</si>
  <si>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</si>
  <si>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</si>
  <si>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</si>
  <si>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</si>
  <si>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</si>
  <si>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</si>
  <si>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</si>
  <si>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</si>
  <si>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</si>
  <si>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</si>
  <si>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</si>
  <si>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</si>
  <si>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</si>
  <si>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</si>
  <si>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</si>
  <si>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</si>
  <si>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</si>
  <si>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</si>
  <si>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</si>
  <si>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</si>
  <si>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</si>
  <si>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</si>
  <si>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</si>
  <si>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</si>
  <si>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</si>
  <si>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</si>
  <si>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</si>
  <si>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</si>
  <si>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</si>
  <si>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</si>
  <si>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</si>
  <si>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</si>
  <si>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</si>
  <si>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</si>
  <si>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</si>
  <si>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</si>
  <si>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</si>
  <si>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</si>
  <si>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</si>
  <si>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</si>
  <si>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</si>
  <si>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</si>
  <si>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</si>
  <si>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</si>
  <si>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</si>
  <si>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</si>
  <si>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</si>
  <si>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</si>
  <si>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</si>
  <si>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</si>
  <si>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</si>
  <si>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</si>
  <si>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</si>
  <si>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</si>
  <si>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</si>
  <si>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</si>
  <si>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</si>
  <si>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</si>
  <si>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</si>
  <si>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</si>
  <si>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</si>
  <si>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</si>
  <si>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</si>
  <si>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</si>
  <si>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</si>
  <si>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</si>
  <si>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</si>
  <si>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</si>
  <si>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</si>
  <si>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</si>
  <si>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</si>
  <si>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</si>
  <si>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</si>
  <si>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</si>
  <si>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</si>
  <si>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</si>
  <si>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</si>
  <si>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</si>
  <si>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</si>
  <si>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</si>
  <si>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</si>
  <si>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</si>
  <si>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</si>
  <si>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</si>
  <si>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</si>
  <si>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</si>
  <si>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</si>
  <si>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</si>
  <si>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</si>
  <si>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</si>
  <si>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</si>
  <si>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</si>
  <si>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</si>
  <si>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</si>
  <si>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</si>
  <si>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</si>
  <si>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</si>
  <si>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</si>
  <si>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</si>
  <si>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</si>
  <si>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</si>
  <si>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</si>
  <si>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</si>
  <si>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</si>
  <si>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</si>
  <si>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</si>
  <si>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</si>
  <si>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</si>
  <si>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</si>
  <si>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</si>
  <si>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</si>
  <si>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</si>
  <si>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</si>
  <si>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</si>
  <si>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</si>
  <si>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</si>
  <si>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</si>
  <si>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</si>
  <si>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</si>
  <si>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</si>
  <si>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</si>
  <si>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</si>
  <si>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</si>
  <si>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</si>
  <si>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</si>
  <si>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</si>
  <si>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</si>
  <si>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</si>
  <si>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</si>
  <si>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</si>
  <si>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</si>
  <si>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</si>
  <si>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</si>
  <si>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</si>
  <si>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</si>
  <si>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</si>
  <si>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</si>
  <si>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</si>
  <si>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</si>
  <si>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</si>
  <si>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</si>
  <si>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</si>
  <si>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</si>
  <si>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</si>
  <si>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</si>
  <si>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</si>
  <si>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</si>
  <si>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</si>
  <si>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</si>
  <si>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</si>
  <si>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</si>
  <si>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</si>
  <si>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</si>
  <si>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</si>
  <si>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</si>
  <si>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</si>
  <si>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</si>
  <si>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</si>
  <si>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</si>
  <si>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</si>
  <si>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</si>
  <si>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</si>
  <si>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</si>
  <si>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</si>
  <si>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</si>
  <si>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</si>
  <si>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</si>
  <si>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</si>
  <si>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</si>
  <si>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</si>
  <si>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</si>
  <si>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</si>
  <si>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</si>
  <si>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</si>
  <si>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</si>
  <si>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</si>
  <si>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</si>
  <si>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</si>
  <si>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</si>
  <si>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</si>
  <si>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</si>
  <si>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</si>
  <si>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</si>
  <si>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</si>
  <si>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</si>
  <si>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</si>
  <si>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</si>
  <si>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</si>
  <si>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</si>
  <si>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</si>
  <si>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</si>
  <si>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</si>
  <si>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</si>
  <si>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</si>
  <si>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</si>
  <si>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</si>
  <si>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</si>
  <si>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</si>
  <si>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</si>
  <si>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</si>
  <si>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</si>
  <si>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</si>
  <si>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</si>
  <si>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</si>
  <si>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</si>
  <si>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</si>
  <si>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</si>
  <si>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</si>
  <si>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</si>
  <si>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</si>
  <si>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</si>
  <si>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</si>
  <si>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</si>
  <si>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</si>
  <si>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</si>
  <si>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</si>
  <si>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</si>
  <si>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</si>
  <si>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</si>
  <si>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</si>
  <si>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</si>
  <si>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</si>
  <si>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</si>
  <si>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</si>
  <si>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</si>
  <si>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</si>
  <si>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</si>
  <si>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</si>
  <si>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</si>
  <si>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</si>
  <si>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</si>
  <si>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</si>
  <si>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</si>
  <si>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</si>
  <si>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</si>
  <si>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</si>
  <si>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</si>
  <si>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</si>
  <si>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</si>
  <si>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</si>
  <si>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</si>
  <si>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</si>
  <si>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</si>
  <si>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</si>
  <si>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</si>
  <si>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</si>
  <si>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</si>
  <si>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</si>
  <si>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</si>
  <si>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</si>
  <si>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</si>
  <si>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</si>
  <si>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</si>
  <si>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</si>
  <si>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</si>
  <si>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</si>
  <si>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</si>
  <si>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</si>
  <si>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</si>
  <si>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</si>
  <si>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</si>
  <si>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</si>
  <si>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</si>
  <si>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</si>
  <si>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</si>
  <si>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</si>
  <si>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</si>
  <si>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</si>
  <si>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</si>
  <si>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</si>
  <si>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</si>
  <si>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</si>
  <si>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</si>
  <si>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</si>
  <si>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</si>
  <si>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</si>
  <si>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</si>
  <si>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</si>
  <si>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</si>
  <si>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</si>
  <si>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</si>
  <si>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</si>
  <si>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</si>
  <si>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</si>
  <si>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</si>
  <si>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</si>
  <si>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</si>
  <si>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</si>
  <si>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</si>
  <si>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</si>
  <si>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</si>
  <si>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</si>
  <si>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</si>
  <si>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</si>
  <si>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</si>
  <si>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</si>
  <si>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</si>
  <si>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</si>
  <si>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</si>
  <si>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</si>
  <si>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</si>
  <si>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</si>
  <si>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</si>
  <si>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</si>
  <si>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</si>
  <si>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</si>
  <si>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</si>
  <si>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</si>
  <si>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</si>
  <si>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</si>
  <si>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</si>
  <si>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</si>
  <si>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</si>
  <si>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</si>
  <si>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</si>
  <si>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</si>
  <si>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</si>
  <si>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</si>
  <si>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</si>
  <si>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</si>
  <si>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</si>
  <si>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</si>
  <si>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</si>
  <si>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</si>
  <si>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</si>
  <si>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</si>
  <si>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</si>
  <si>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</si>
  <si>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</si>
  <si>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</si>
  <si>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</si>
  <si>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</si>
  <si>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</si>
  <si>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</si>
  <si>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</si>
  <si>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</si>
  <si>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</si>
  <si>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</si>
  <si>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</si>
  <si>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</si>
  <si>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</si>
  <si>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</si>
  <si>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</si>
  <si>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</si>
  <si>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</si>
  <si>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</si>
  <si>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</si>
  <si>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</si>
  <si>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</si>
  <si>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</si>
  <si>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</si>
  <si>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</si>
  <si>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</si>
  <si>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</si>
  <si>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</si>
  <si>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</si>
  <si>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</si>
  <si>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</si>
  <si>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</si>
  <si>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</si>
  <si>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</si>
  <si>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</si>
  <si>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</si>
  <si>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</si>
  <si>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</si>
  <si>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</si>
  <si>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</si>
  <si>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</si>
  <si>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</si>
  <si>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</si>
  <si>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</si>
  <si>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</si>
  <si>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</si>
  <si>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</si>
  <si>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</si>
  <si>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</si>
  <si>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</si>
  <si>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</si>
  <si>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</si>
  <si>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</si>
  <si>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</si>
  <si>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</si>
  <si>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</si>
  <si>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</si>
  <si>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</si>
  <si>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</si>
  <si>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</si>
  <si>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</si>
  <si>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</si>
  <si>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</si>
  <si>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</si>
  <si>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</si>
  <si>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</si>
  <si>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</si>
  <si>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</si>
  <si>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</si>
  <si>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</si>
  <si>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</si>
  <si>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</si>
  <si>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</si>
  <si>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</si>
  <si>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</si>
  <si>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</si>
  <si>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</si>
  <si>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</si>
  <si>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</si>
  <si>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</si>
  <si>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</si>
  <si>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</si>
  <si>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</si>
  <si>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</si>
  <si>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</si>
  <si>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</si>
  <si>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</si>
  <si>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</si>
  <si>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</si>
  <si>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</si>
  <si>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</si>
  <si>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</si>
  <si>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</si>
  <si>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</si>
  <si>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</si>
  <si>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</si>
  <si>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</si>
  <si>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</si>
  <si>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</si>
  <si>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</si>
  <si>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</si>
  <si>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</si>
  <si>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</si>
  <si>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</si>
  <si>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</si>
  <si>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</si>
  <si>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</si>
  <si>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</si>
  <si>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</si>
  <si>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</si>
  <si>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</si>
  <si>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</si>
  <si>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</si>
  <si>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</si>
  <si>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</si>
  <si>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</si>
  <si>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</si>
  <si>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</si>
  <si>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</si>
  <si>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</si>
  <si>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</si>
  <si>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</si>
  <si>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</si>
  <si>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</si>
  <si>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</si>
  <si>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</si>
  <si>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</si>
  <si>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</si>
  <si>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</si>
  <si>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</si>
  <si>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</si>
  <si>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</si>
  <si>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</si>
  <si>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</si>
  <si>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</si>
  <si>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</si>
  <si>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</si>
  <si>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</si>
  <si>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</si>
  <si>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</si>
  <si>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</si>
  <si>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</si>
  <si>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</si>
  <si>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</si>
  <si>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</si>
  <si>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</si>
  <si>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</si>
  <si>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</si>
  <si>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</si>
  <si>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</si>
  <si>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</si>
  <si>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</si>
  <si>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</si>
  <si>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</si>
  <si>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</si>
  <si>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</si>
  <si>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</si>
  <si>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</si>
  <si>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</si>
  <si>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</si>
  <si>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</si>
  <si>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</si>
  <si>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</si>
  <si>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</si>
  <si>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</si>
  <si>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</si>
  <si>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</si>
  <si>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</si>
  <si>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</si>
  <si>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</si>
  <si>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</si>
  <si>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</si>
  <si>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</si>
  <si>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</si>
  <si>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</si>
  <si>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</si>
  <si>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</si>
  <si>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</si>
  <si>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</si>
  <si>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</si>
  <si>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</si>
  <si>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</si>
  <si>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</si>
  <si>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</si>
  <si>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</si>
  <si>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</si>
  <si>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</si>
  <si>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</si>
  <si>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</si>
  <si>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</si>
  <si>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</si>
  <si>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</si>
  <si>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</si>
  <si>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</si>
  <si>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</si>
  <si>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</si>
  <si>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</si>
  <si>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</si>
  <si>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</si>
  <si>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</si>
  <si>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</si>
  <si>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</si>
  <si>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</si>
  <si>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</si>
  <si>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</si>
  <si>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</si>
  <si>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</si>
  <si>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</si>
  <si>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</si>
  <si>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</si>
  <si>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</si>
  <si>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</si>
  <si>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</si>
  <si>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</si>
  <si>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</si>
  <si>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</si>
  <si>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</si>
  <si>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</si>
  <si>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</si>
  <si>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</si>
  <si>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</si>
  <si>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</si>
  <si>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</si>
  <si>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</si>
  <si>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</si>
  <si>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</si>
  <si>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</si>
  <si>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</si>
  <si>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</si>
  <si>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</si>
  <si>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</si>
  <si>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</si>
  <si>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</si>
  <si>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</si>
  <si>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</si>
  <si>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</si>
  <si>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</si>
  <si>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</si>
  <si>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</si>
  <si>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</si>
  <si>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</si>
  <si>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</si>
  <si>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</si>
  <si>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</si>
  <si>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</si>
  <si>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</si>
  <si>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</si>
  <si>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</si>
  <si>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</si>
  <si>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</si>
  <si>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</si>
  <si>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</si>
  <si>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</si>
  <si>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</si>
  <si>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</si>
  <si>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</si>
  <si>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</si>
  <si>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</si>
  <si>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</si>
  <si>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</si>
  <si>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</si>
  <si>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</si>
  <si>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</si>
  <si>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</si>
  <si>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</si>
  <si>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</si>
  <si>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</si>
  <si>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</si>
  <si>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</si>
  <si>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</si>
  <si>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</si>
  <si>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</si>
  <si>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</si>
  <si>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</si>
  <si>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</si>
  <si>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</si>
  <si>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</si>
  <si>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</si>
  <si>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</si>
  <si>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</si>
  <si>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</si>
  <si>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</si>
  <si>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</si>
  <si>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</si>
  <si>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</si>
  <si>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</si>
  <si>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</si>
  <si>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</si>
  <si>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</si>
  <si>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</si>
  <si>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</si>
  <si>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</si>
  <si>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</si>
  <si>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</si>
  <si>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</si>
  <si>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</si>
  <si>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</si>
  <si>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</si>
  <si>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</si>
  <si>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</si>
  <si>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</si>
  <si>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</si>
  <si>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</si>
  <si>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</si>
  <si>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</si>
  <si>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</si>
  <si>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</si>
  <si>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</si>
  <si>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</si>
  <si>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</si>
  <si>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</si>
  <si>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</si>
  <si>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</si>
  <si>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</si>
  <si>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</si>
  <si>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</si>
  <si>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</si>
  <si>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</si>
  <si>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</si>
  <si>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</si>
  <si>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</si>
  <si>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</si>
  <si>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</si>
  <si>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</si>
  <si>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</si>
  <si>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</si>
  <si>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</si>
  <si>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</si>
  <si>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</si>
  <si>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</si>
  <si>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</si>
  <si>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</si>
  <si>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</si>
  <si>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</si>
  <si>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</si>
  <si>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</si>
  <si>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</si>
  <si>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</si>
  <si>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</si>
  <si>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</si>
  <si>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</si>
  <si>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</si>
  <si>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</si>
  <si>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</si>
  <si>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</si>
  <si>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</si>
  <si>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</si>
  <si>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</si>
  <si>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</si>
  <si>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</si>
  <si>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</si>
  <si>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</si>
  <si>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</si>
  <si>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</si>
  <si>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</si>
  <si>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</si>
  <si>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</si>
  <si>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</si>
  <si>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</si>
  <si>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</si>
  <si>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</si>
  <si>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</si>
  <si>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</si>
  <si>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</si>
  <si>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</si>
  <si>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</si>
  <si>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</si>
  <si>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</si>
  <si>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</si>
  <si>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</si>
  <si>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</si>
  <si>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</si>
  <si>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</si>
  <si>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</si>
  <si>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</si>
  <si>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</si>
  <si>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</si>
  <si>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</si>
  <si>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</si>
  <si>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</si>
  <si>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</si>
  <si>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</si>
  <si>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</si>
  <si>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</si>
  <si>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</si>
  <si>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</si>
  <si>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</si>
  <si>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</si>
  <si>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</si>
  <si>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</si>
  <si>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</si>
  <si>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</si>
  <si>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</si>
  <si>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</si>
  <si>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</si>
  <si>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</si>
  <si>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</si>
  <si>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</si>
  <si>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</si>
  <si>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</si>
  <si>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</si>
  <si>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</si>
  <si>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</si>
  <si>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</si>
  <si>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</si>
  <si>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</si>
  <si>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</si>
  <si>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</si>
  <si>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</si>
  <si>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</si>
  <si>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</si>
  <si>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</si>
  <si>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</si>
  <si>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</si>
  <si>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</si>
  <si>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</si>
  <si>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</si>
  <si>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</si>
  <si>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</si>
  <si>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</si>
  <si>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</si>
  <si>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</si>
  <si>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</si>
  <si>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</si>
  <si>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</si>
  <si>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</si>
  <si>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</si>
  <si>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</si>
  <si>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</si>
  <si>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</si>
  <si>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</si>
  <si>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</si>
  <si>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</si>
  <si>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</si>
  <si>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</si>
  <si>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</si>
  <si>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</si>
  <si>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</si>
  <si>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</si>
  <si>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</si>
  <si>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</si>
  <si>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</si>
  <si>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</si>
  <si>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</si>
  <si>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</si>
  <si>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</si>
  <si>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</si>
  <si>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</si>
  <si>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</si>
  <si>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</si>
  <si>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</si>
  <si>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</si>
  <si>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</si>
  <si>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</si>
  <si>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</si>
  <si>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</si>
  <si>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</si>
  <si>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</si>
  <si>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</si>
  <si>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</si>
  <si>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</si>
  <si>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</si>
  <si>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</si>
  <si>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</si>
  <si>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</si>
  <si>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</si>
  <si>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</si>
  <si>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</si>
  <si>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</si>
  <si>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</si>
  <si>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</si>
  <si>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</si>
  <si>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</si>
  <si>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</si>
  <si>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</si>
  <si>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</si>
  <si>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</si>
  <si>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</si>
  <si>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</si>
  <si>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</si>
  <si>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</si>
  <si>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</si>
  <si>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</si>
  <si>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</si>
  <si>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</si>
  <si>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</si>
  <si>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</si>
  <si>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</si>
  <si>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</si>
  <si>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</si>
  <si>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</si>
  <si>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</si>
  <si>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</si>
  <si>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</si>
  <si>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</si>
  <si>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</si>
  <si>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</si>
  <si>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</si>
  <si>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</si>
  <si>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</si>
  <si>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</si>
  <si>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</si>
  <si>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</si>
  <si>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</si>
  <si>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</si>
  <si>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</si>
  <si>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</si>
  <si>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</si>
  <si>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</si>
  <si>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</si>
  <si>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</si>
  <si>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</si>
  <si>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</si>
  <si>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</si>
  <si>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</si>
  <si>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</si>
  <si>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</si>
  <si>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</si>
  <si>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</si>
  <si>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</si>
  <si>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</si>
  <si>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</si>
  <si>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</si>
  <si>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</si>
  <si>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</si>
  <si>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</si>
  <si>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</si>
  <si>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</si>
  <si>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</si>
  <si>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</si>
  <si>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</si>
  <si>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</si>
  <si>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</si>
  <si>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</si>
  <si>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</si>
  <si>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</si>
  <si>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</si>
  <si>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</si>
  <si>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</si>
  <si>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</si>
  <si>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</si>
  <si>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</si>
  <si>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</si>
  <si>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</si>
  <si>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</si>
  <si>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</si>
  <si>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</si>
  <si>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</si>
  <si>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</si>
  <si>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</si>
  <si>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</si>
  <si>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</si>
  <si>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</si>
  <si>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</si>
  <si>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</si>
  <si>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</si>
  <si>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</si>
  <si>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</si>
  <si>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</si>
  <si>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</si>
  <si>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</si>
  <si>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</si>
  <si>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</si>
  <si>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</si>
  <si>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</si>
  <si>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</si>
  <si>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</si>
  <si>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</si>
  <si>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</si>
  <si>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</si>
  <si>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</si>
  <si>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</si>
  <si>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</si>
  <si>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</si>
  <si>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</si>
  <si>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</si>
  <si>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</si>
  <si>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</si>
  <si>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</si>
  <si>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</si>
  <si>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</si>
  <si>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</si>
  <si>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</si>
  <si>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</si>
  <si>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</si>
  <si>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</si>
  <si>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</si>
  <si>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</si>
  <si>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</si>
  <si>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</si>
  <si>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</si>
  <si>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</si>
  <si>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</si>
  <si>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</si>
  <si>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</si>
  <si>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</si>
  <si>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</si>
  <si>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</si>
  <si>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</si>
  <si>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</si>
  <si>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</si>
  <si>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</si>
  <si>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</si>
  <si>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</si>
  <si>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</si>
  <si>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</si>
  <si>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</si>
  <si>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</si>
  <si>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</si>
  <si>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</si>
  <si>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</si>
  <si>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</si>
  <si>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</si>
  <si>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</si>
  <si>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</si>
  <si>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</si>
  <si>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</si>
  <si>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</si>
  <si>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</si>
  <si>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</si>
  <si>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</si>
  <si>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</si>
  <si>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</si>
  <si>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</si>
  <si>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</si>
  <si>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</si>
  <si>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</si>
  <si>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</si>
  <si>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</si>
  <si>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</si>
  <si>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</si>
  <si>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</si>
  <si>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</si>
  <si>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</si>
  <si>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</si>
  <si>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</si>
  <si>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</si>
  <si>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</si>
  <si>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</si>
  <si>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</si>
  <si>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</si>
  <si>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</si>
  <si>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</si>
  <si>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</si>
  <si>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</si>
  <si>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</si>
  <si>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</si>
  <si>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</si>
  <si>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</si>
  <si>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</si>
  <si>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</si>
  <si>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</si>
  <si>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</si>
  <si>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</si>
  <si>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</si>
  <si>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</si>
  <si>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</si>
  <si>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</si>
  <si>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</si>
  <si>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</si>
  <si>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</si>
  <si>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</si>
  <si>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</si>
  <si>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</si>
  <si>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</si>
  <si>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</si>
  <si>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</si>
  <si>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</si>
  <si>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</si>
  <si>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</si>
  <si>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</si>
  <si>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</si>
  <si>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</si>
  <si>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</si>
  <si>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</si>
  <si>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</si>
  <si>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</si>
  <si>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</si>
  <si>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</si>
  <si>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</si>
  <si>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</si>
  <si>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</si>
  <si>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</si>
  <si>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</si>
  <si>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</si>
  <si>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</si>
  <si>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</si>
  <si>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</si>
  <si>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</si>
  <si>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</si>
  <si>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</si>
  <si>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</si>
  <si>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</si>
  <si>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</si>
  <si>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</si>
  <si>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</si>
  <si>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</si>
  <si>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</si>
  <si>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</si>
  <si>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</si>
  <si>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</si>
  <si>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</si>
  <si>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</si>
  <si>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</si>
  <si>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</si>
  <si>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</si>
  <si>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</si>
  <si>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</si>
  <si>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</si>
  <si>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</si>
  <si>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</si>
  <si>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</si>
  <si>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</si>
  <si>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</si>
  <si>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</si>
  <si>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</si>
  <si>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</si>
  <si>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</si>
  <si>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</si>
  <si>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</si>
  <si>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</si>
  <si>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</si>
  <si>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</si>
  <si>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</si>
  <si>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</si>
  <si>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</si>
  <si>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</si>
  <si>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</si>
  <si>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</si>
  <si>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</si>
  <si>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</si>
  <si>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</si>
  <si>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</si>
  <si>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</si>
  <si>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</si>
  <si>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</si>
  <si>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</si>
  <si>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</si>
  <si>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</si>
  <si>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</si>
  <si>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</si>
  <si>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</si>
  <si>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</si>
  <si>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</si>
  <si>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</si>
  <si>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</si>
  <si>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</si>
  <si>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</si>
  <si>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</si>
  <si>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</si>
  <si>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</si>
  <si>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</si>
  <si>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</si>
  <si>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</si>
  <si>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</si>
  <si>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</si>
  <si>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</si>
  <si>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</si>
  <si>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</si>
  <si>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</si>
  <si>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</si>
  <si>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</si>
  <si>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</si>
  <si>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</si>
  <si>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</si>
  <si>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</si>
  <si>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</si>
  <si>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</si>
  <si>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</si>
  <si>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</si>
  <si>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</si>
  <si>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</si>
  <si>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</si>
  <si>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</si>
  <si>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</si>
  <si>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</si>
  <si>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</si>
  <si>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</si>
  <si>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</si>
  <si>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</si>
  <si>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</si>
  <si>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</si>
  <si>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</si>
  <si>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</si>
  <si>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</si>
  <si>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</si>
  <si>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</si>
  <si>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</si>
  <si>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</si>
  <si>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</si>
  <si>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</si>
  <si>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</si>
  <si>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</si>
  <si>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</si>
  <si>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</si>
  <si>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</si>
  <si>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</si>
  <si>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</si>
  <si>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</si>
  <si>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</si>
  <si>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</si>
  <si>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</si>
  <si>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</si>
  <si>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</si>
  <si>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</si>
  <si>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</si>
  <si>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</si>
  <si>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</si>
  <si>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</si>
  <si>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</si>
  <si>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</si>
  <si>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</si>
  <si>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</si>
  <si>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</si>
  <si>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</si>
  <si>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</si>
  <si>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</si>
  <si>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</si>
  <si>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</si>
  <si>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</si>
  <si>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</si>
  <si>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</si>
  <si>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</si>
  <si>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</si>
  <si>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</si>
  <si>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</si>
  <si>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</si>
  <si>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</si>
  <si>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</si>
  <si>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</si>
  <si>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</si>
  <si>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</si>
  <si>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</si>
  <si>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</si>
  <si>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</si>
  <si>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</si>
  <si>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</si>
  <si>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</si>
  <si>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</si>
  <si>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</si>
  <si>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</si>
  <si>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</si>
  <si>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</si>
  <si>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</si>
  <si>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</si>
  <si>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</si>
  <si>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</si>
  <si>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</si>
  <si>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</si>
  <si>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</si>
  <si>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</si>
  <si>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</si>
  <si>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</si>
  <si>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</si>
  <si>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</si>
  <si>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</si>
  <si>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</si>
  <si>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</si>
  <si>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</si>
  <si>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</si>
  <si>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</si>
  <si>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</si>
  <si>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</si>
  <si>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</si>
  <si>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</si>
  <si>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</si>
  <si>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</si>
  <si>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</si>
  <si>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</si>
  <si>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</si>
  <si>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</si>
  <si>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</si>
  <si>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</si>
  <si>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</si>
  <si>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</si>
  <si>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</si>
  <si>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</si>
  <si>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</si>
  <si>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</si>
  <si>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</si>
  <si>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</si>
  <si>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</si>
  <si>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</si>
  <si>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</si>
  <si>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</si>
  <si>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</si>
  <si>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</si>
  <si>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</si>
  <si>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</si>
  <si>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</si>
  <si>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</si>
  <si>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</si>
  <si>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</si>
  <si>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</si>
  <si>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</si>
  <si>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</si>
  <si>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</si>
  <si>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</si>
  <si>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</si>
  <si>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</si>
  <si>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</si>
  <si>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</si>
  <si>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</si>
  <si>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</si>
  <si>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</si>
  <si>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</si>
  <si>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</si>
  <si>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</si>
  <si>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</si>
  <si>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</si>
  <si>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</si>
  <si>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</si>
  <si>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</si>
  <si>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</si>
  <si>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</si>
  <si>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</si>
  <si>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</si>
  <si>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</si>
  <si>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</si>
  <si>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</si>
  <si>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</si>
  <si>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</si>
  <si>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</si>
  <si>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</si>
  <si>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</si>
  <si>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</si>
  <si>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</si>
  <si>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</si>
  <si>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</si>
  <si>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</si>
  <si>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</si>
  <si>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</si>
  <si>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</si>
  <si>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</si>
  <si>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</si>
  <si>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</si>
  <si>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</si>
  <si>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</si>
  <si>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</si>
  <si>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</si>
  <si>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</si>
  <si>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</si>
  <si>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</si>
  <si>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</si>
  <si>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</si>
  <si>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</si>
  <si>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</si>
  <si>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</si>
  <si>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</si>
  <si>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</si>
  <si>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</si>
  <si>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</si>
  <si>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</si>
  <si>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</si>
  <si>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</si>
  <si>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</si>
  <si>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</si>
  <si>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</si>
  <si>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</si>
  <si>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</si>
  <si>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</si>
  <si>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</si>
  <si>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</si>
  <si>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</si>
  <si>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</si>
  <si>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</si>
  <si>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</si>
  <si>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</si>
  <si>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</si>
  <si>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</si>
  <si>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</si>
  <si>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</si>
  <si>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</si>
  <si>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</si>
  <si>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</si>
  <si>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</si>
  <si>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</si>
  <si>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</si>
  <si>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</si>
  <si>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</si>
  <si>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</si>
  <si>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</si>
  <si>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</si>
  <si>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</si>
  <si>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</si>
  <si>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</si>
  <si>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</si>
  <si>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</si>
  <si>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</si>
  <si>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</si>
  <si>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</si>
  <si>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</si>
  <si>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</si>
  <si>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</si>
  <si>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</si>
  <si>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</si>
  <si>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</si>
  <si>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</si>
  <si>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</si>
  <si>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</si>
  <si>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</si>
  <si>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</si>
  <si>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</si>
  <si>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</si>
  <si>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</si>
  <si>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</si>
  <si>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</si>
  <si>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</si>
  <si>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</si>
  <si>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</si>
  <si>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</si>
  <si>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</si>
  <si>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</si>
  <si>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</si>
  <si>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</si>
  <si>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</si>
  <si>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</si>
  <si>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</si>
  <si>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</si>
  <si>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</si>
  <si>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</si>
  <si>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</si>
  <si>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</si>
  <si>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</si>
  <si>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</si>
  <si>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</si>
  <si>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</si>
  <si>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</si>
  <si>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</si>
  <si>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</si>
  <si>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</si>
  <si>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</si>
  <si>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</si>
  <si>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</si>
  <si>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</si>
  <si>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</si>
  <si>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</si>
  <si>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</si>
  <si>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</si>
  <si>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</si>
  <si>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</si>
  <si>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</si>
  <si>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</si>
  <si>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</si>
  <si>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</si>
  <si>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</si>
  <si>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</si>
  <si>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</si>
  <si>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</si>
  <si>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</si>
  <si>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</si>
  <si>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</si>
  <si>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</si>
  <si>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</si>
  <si>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</si>
  <si>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</si>
  <si>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</si>
  <si>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</si>
  <si>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</si>
  <si>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</si>
  <si>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</si>
  <si>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</si>
  <si>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</si>
  <si>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</si>
  <si>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</si>
  <si>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</si>
  <si>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</si>
  <si>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</si>
  <si>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</si>
  <si>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</si>
  <si>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</si>
  <si>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</si>
  <si>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</si>
  <si>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</si>
  <si>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</si>
  <si>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</si>
  <si>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</si>
  <si>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</si>
  <si>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</si>
  <si>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</si>
  <si>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</si>
  <si>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</si>
  <si>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</si>
  <si>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</si>
  <si>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</si>
  <si>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</si>
  <si>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</si>
  <si>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</si>
  <si>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</si>
  <si>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</si>
  <si>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</si>
  <si>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</si>
  <si>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</si>
  <si>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</si>
  <si>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</si>
  <si>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</si>
  <si>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</si>
  <si>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</si>
  <si>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</si>
  <si>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</si>
  <si>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</si>
  <si>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</si>
  <si>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</si>
  <si>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</si>
  <si>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</si>
  <si>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</si>
  <si>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</si>
  <si>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</si>
  <si>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</si>
  <si>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</si>
  <si>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</si>
  <si>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</si>
  <si>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</si>
  <si>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</si>
  <si>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</si>
  <si>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</si>
  <si>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</si>
  <si>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</si>
  <si>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</si>
  <si>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</si>
  <si>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</si>
  <si>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</si>
  <si>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</si>
  <si>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</si>
  <si>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</si>
  <si>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</si>
  <si>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</si>
  <si>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</si>
  <si>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</si>
  <si>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</si>
  <si>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</si>
  <si>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</si>
  <si>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</si>
  <si>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</si>
  <si>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</si>
  <si>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</si>
  <si>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</si>
  <si>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</si>
  <si>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</si>
  <si>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</si>
  <si>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</si>
  <si>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</si>
  <si>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</si>
  <si>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</si>
  <si>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</si>
  <si>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</si>
  <si>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</si>
  <si>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</si>
  <si>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</si>
  <si>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</si>
  <si>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</si>
  <si>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</si>
  <si>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</si>
  <si>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</si>
  <si>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</si>
  <si>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</si>
  <si>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</si>
  <si>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</si>
  <si>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</si>
  <si>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</si>
  <si>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</si>
  <si>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</si>
  <si>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</si>
  <si>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</si>
  <si>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</si>
  <si>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</si>
  <si>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</si>
  <si>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</si>
  <si>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</si>
  <si>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</si>
  <si>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</si>
  <si>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</si>
  <si>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</si>
  <si>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</si>
  <si>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</si>
  <si>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</si>
  <si>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</si>
  <si>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</si>
  <si>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</si>
  <si>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</si>
  <si>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</si>
  <si>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</si>
  <si>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</si>
  <si>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</si>
  <si>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</si>
  <si>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</si>
  <si>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</si>
  <si>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</si>
  <si>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</si>
  <si>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</si>
  <si>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</si>
  <si>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</si>
  <si>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</si>
  <si>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</si>
  <si>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</si>
  <si>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</si>
  <si>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</si>
  <si>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</si>
  <si>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</si>
  <si>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</si>
  <si>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</si>
  <si>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</si>
  <si>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</si>
  <si>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</si>
  <si>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</si>
  <si>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</si>
  <si>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</si>
  <si>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</si>
  <si>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</si>
  <si>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</si>
  <si>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</si>
  <si>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</si>
  <si>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</si>
  <si>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</si>
  <si>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</si>
  <si>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</si>
  <si>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</si>
  <si>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</si>
  <si>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</si>
  <si>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</si>
  <si>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</si>
  <si>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</si>
  <si>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</si>
  <si>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</si>
  <si>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</si>
  <si>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</si>
  <si>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</si>
  <si>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</si>
  <si>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</si>
  <si>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</si>
  <si>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</si>
  <si>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</si>
  <si>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</si>
  <si>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</si>
  <si>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</si>
  <si>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</si>
  <si>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</si>
  <si>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</si>
  <si>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</si>
  <si>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</si>
  <si>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</si>
  <si>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</si>
  <si>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</si>
  <si>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</si>
  <si>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</si>
  <si>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</si>
  <si>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</si>
  <si>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</si>
  <si>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</si>
  <si>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</si>
  <si>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</si>
  <si>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</si>
  <si>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</si>
  <si>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</si>
  <si>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</si>
  <si>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</si>
  <si>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</si>
  <si>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</si>
  <si>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</si>
  <si>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</si>
  <si>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</si>
  <si>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</si>
  <si>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</si>
  <si>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</si>
  <si>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</si>
  <si>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</si>
  <si>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</si>
  <si>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</si>
  <si>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</si>
  <si>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</si>
  <si>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</si>
  <si>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</si>
  <si>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</si>
  <si>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</si>
  <si>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</si>
  <si>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</si>
  <si>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</si>
  <si>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</si>
  <si>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</si>
  <si>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</si>
  <si>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</si>
  <si>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</si>
  <si>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</si>
  <si>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</si>
  <si>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</si>
  <si>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</si>
  <si>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</si>
  <si>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</si>
  <si>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</si>
  <si>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</si>
  <si>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</si>
  <si>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</si>
  <si>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</si>
  <si>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</si>
  <si>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</si>
  <si>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</si>
  <si>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</si>
  <si>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</si>
  <si>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</si>
  <si>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</si>
  <si>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</si>
  <si>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</si>
  <si>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</si>
  <si>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</si>
  <si>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</si>
  <si>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</si>
  <si>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</si>
  <si>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</si>
  <si>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</si>
  <si>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</si>
  <si>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</si>
  <si>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</si>
  <si>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</si>
  <si>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</si>
  <si>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</si>
  <si>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</si>
  <si>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</si>
  <si>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</si>
  <si>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</si>
  <si>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</si>
  <si>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</si>
  <si>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</si>
  <si>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</si>
  <si>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</si>
  <si>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</si>
  <si>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</si>
  <si>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</si>
  <si>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</si>
  <si>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</si>
  <si>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</si>
  <si>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</si>
  <si>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</si>
  <si>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</si>
  <si>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</si>
  <si>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</si>
  <si>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</si>
  <si>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</si>
  <si>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</si>
  <si>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</si>
  <si>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</si>
  <si>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</si>
  <si>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</si>
  <si>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</si>
  <si>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</si>
  <si>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</si>
  <si>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</si>
  <si>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</si>
  <si>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</si>
  <si>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</si>
  <si>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</si>
  <si>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</si>
  <si>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</si>
  <si>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</si>
  <si>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</si>
  <si>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</si>
  <si>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</si>
  <si>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</si>
  <si>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</si>
  <si>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</si>
  <si>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</si>
  <si>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</si>
  <si>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</si>
  <si>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</si>
  <si>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</si>
  <si>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</si>
  <si>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</si>
  <si>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</si>
  <si>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</si>
  <si>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</si>
  <si>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</si>
  <si>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</si>
  <si>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</si>
  <si>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</si>
  <si>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</si>
  <si>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</si>
  <si>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</si>
  <si>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</si>
  <si>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</si>
  <si>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</si>
  <si>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</si>
  <si>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</si>
  <si>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</si>
  <si>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</si>
  <si>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</si>
  <si>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</si>
  <si>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</si>
  <si>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</si>
  <si>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</si>
  <si>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</si>
  <si>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</si>
  <si>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</si>
  <si>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</si>
  <si>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</si>
  <si>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</si>
  <si>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</si>
  <si>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</si>
  <si>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</si>
  <si>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</si>
  <si>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</si>
  <si>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</si>
  <si>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</si>
  <si>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</si>
  <si>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</si>
  <si>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</si>
  <si>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</si>
  <si>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</si>
  <si>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</si>
  <si>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</si>
  <si>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</si>
  <si>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</si>
  <si>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</si>
  <si>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</si>
  <si>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</si>
  <si>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</si>
  <si>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</si>
  <si>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</si>
  <si>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</si>
  <si>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</si>
  <si>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</si>
  <si>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</si>
  <si>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</si>
  <si>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</si>
  <si>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</si>
  <si>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</si>
  <si>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</si>
  <si>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</si>
  <si>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</si>
  <si>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</si>
  <si>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</si>
  <si>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</si>
  <si>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</si>
  <si>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</si>
  <si>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</si>
  <si>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</si>
  <si>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</si>
  <si>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</si>
  <si>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</si>
  <si>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</si>
  <si>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</si>
  <si>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</si>
  <si>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</si>
  <si>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</si>
  <si>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</si>
  <si>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</si>
  <si>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</si>
  <si>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</si>
  <si>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</si>
  <si>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</si>
  <si>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</si>
  <si>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</si>
  <si>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</si>
  <si>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</si>
  <si>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</si>
  <si>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</si>
  <si>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</si>
  <si>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</si>
  <si>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</si>
  <si>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</si>
  <si>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</si>
  <si>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</si>
  <si>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</si>
  <si>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</si>
  <si>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</si>
  <si>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</si>
  <si>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</si>
  <si>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</si>
  <si>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</si>
  <si>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</si>
  <si>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</si>
  <si>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</si>
  <si>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</si>
  <si>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</si>
  <si>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</si>
  <si>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</si>
  <si>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</si>
  <si>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</si>
  <si>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</si>
  <si>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</si>
  <si>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</si>
  <si>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</si>
  <si>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</si>
  <si>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</si>
  <si>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</si>
  <si>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</si>
  <si>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</si>
  <si>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</si>
  <si>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</si>
  <si>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</si>
  <si>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</si>
  <si>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</si>
  <si>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</si>
  <si>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</si>
  <si>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</si>
  <si>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</si>
  <si>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</si>
  <si>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</si>
  <si>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</si>
  <si>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</si>
  <si>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</si>
  <si>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</si>
  <si>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</si>
  <si>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</si>
  <si>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</si>
  <si>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</si>
  <si>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</si>
  <si>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</si>
  <si>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</si>
  <si>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</si>
  <si>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</si>
  <si>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</si>
  <si>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</si>
  <si>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</si>
  <si>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</si>
  <si>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</si>
  <si>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</si>
  <si>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</si>
  <si>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</si>
  <si>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</si>
  <si>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</si>
  <si>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</si>
  <si>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</si>
  <si>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</si>
  <si>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</si>
  <si>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</si>
  <si>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</si>
  <si>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</si>
  <si>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</si>
  <si>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</si>
  <si>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</si>
  <si>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</si>
  <si>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</si>
  <si>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</si>
  <si>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</si>
  <si>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</si>
  <si>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</si>
  <si>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</si>
  <si>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</si>
  <si>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</si>
  <si>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</si>
  <si>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</si>
  <si>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</si>
  <si>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</si>
  <si>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</si>
  <si>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</si>
  <si>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</si>
  <si>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</si>
  <si>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</si>
  <si>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</si>
  <si>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</si>
  <si>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</si>
  <si>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</si>
  <si>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</si>
  <si>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</si>
  <si>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</si>
  <si>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</si>
  <si>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</si>
  <si>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</si>
  <si>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</si>
  <si>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</si>
  <si>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</si>
  <si>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</si>
  <si>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</si>
  <si>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</si>
  <si>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</si>
  <si>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</si>
  <si>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</si>
  <si>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</si>
  <si>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</si>
  <si>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</si>
  <si>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</si>
  <si>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</si>
  <si>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</si>
  <si>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</si>
  <si>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</si>
  <si>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</si>
  <si>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</si>
  <si>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</si>
  <si>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</si>
  <si>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</si>
  <si>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</si>
  <si>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</si>
  <si>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</si>
  <si>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</si>
  <si>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</si>
  <si>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</si>
  <si>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</si>
  <si>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</si>
  <si>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</si>
  <si>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</si>
  <si>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</si>
  <si>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</si>
  <si>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</si>
  <si>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</si>
  <si>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</si>
  <si>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</si>
  <si>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</si>
  <si>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</si>
  <si>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</si>
  <si>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</si>
  <si>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</si>
  <si>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</si>
  <si>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</si>
  <si>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</si>
  <si>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</si>
  <si>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</si>
  <si>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</si>
  <si>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</si>
  <si>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</si>
  <si>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</si>
  <si>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</si>
  <si>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</si>
  <si>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</si>
  <si>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</si>
  <si>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</si>
  <si>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</si>
  <si>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</si>
  <si>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</si>
  <si>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</si>
  <si>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</si>
  <si>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</si>
  <si>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</si>
  <si>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</si>
  <si>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</si>
  <si>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</si>
  <si>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</si>
  <si>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</si>
  <si>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</si>
  <si>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</si>
  <si>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</si>
  <si>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</si>
  <si>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</si>
  <si>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</si>
  <si>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</si>
  <si>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</si>
  <si>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</si>
  <si>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</si>
  <si>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</si>
  <si>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</si>
  <si>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</si>
  <si>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</si>
  <si>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</si>
  <si>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</si>
  <si>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</si>
  <si>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</si>
  <si>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</si>
  <si>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</si>
  <si>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</si>
  <si>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</si>
  <si>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</si>
  <si>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</si>
  <si>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</si>
  <si>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</si>
  <si>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</si>
  <si>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</si>
  <si>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</si>
  <si>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</si>
  <si>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</si>
  <si>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</si>
  <si>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</si>
  <si>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</si>
  <si>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</si>
  <si>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</si>
  <si>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</si>
  <si>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</si>
  <si>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</si>
  <si>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</si>
  <si>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</si>
  <si>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</si>
  <si>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</si>
  <si>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</si>
  <si>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</si>
  <si>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</si>
  <si>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</si>
  <si>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</si>
  <si>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</si>
  <si>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</si>
  <si>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</si>
  <si>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</si>
  <si>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</si>
  <si>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</si>
  <si>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</si>
  <si>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</si>
  <si>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</si>
  <si>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</si>
  <si>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</si>
  <si>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</si>
  <si>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</si>
  <si>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</si>
  <si>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</si>
  <si>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</si>
  <si>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</si>
  <si>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</si>
  <si>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</si>
  <si>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</si>
  <si>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</si>
  <si>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</si>
  <si>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</si>
  <si>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</si>
  <si>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</si>
  <si>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</si>
  <si>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</si>
  <si>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</si>
  <si>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</si>
  <si>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</si>
  <si>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</si>
  <si>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</si>
  <si>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</si>
  <si>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</si>
  <si>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</si>
  <si>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</si>
  <si>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</si>
  <si>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</si>
  <si>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</si>
  <si>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</si>
  <si>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</si>
  <si>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</si>
  <si>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</si>
  <si>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</si>
  <si>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</si>
  <si>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</si>
  <si>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</si>
  <si>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</si>
  <si>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</si>
  <si>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</si>
  <si>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</si>
  <si>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</si>
  <si>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</si>
  <si>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</si>
  <si>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</si>
  <si>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</si>
  <si>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</si>
  <si>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</si>
  <si>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</si>
  <si>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</si>
  <si>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</si>
  <si>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</si>
  <si>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</si>
  <si>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</si>
  <si>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</si>
  <si>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</si>
  <si>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</si>
  <si>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</si>
  <si>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</si>
  <si>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</si>
  <si>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</si>
  <si>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</si>
  <si>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</si>
  <si>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</si>
  <si>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</si>
  <si>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</si>
  <si>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</si>
  <si>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</si>
  <si>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</si>
  <si>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</si>
  <si>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</si>
  <si>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</si>
  <si>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</si>
  <si>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</si>
  <si>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</si>
  <si>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</si>
  <si>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</si>
  <si>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</si>
  <si>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</si>
  <si>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</si>
  <si>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</si>
  <si>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</si>
  <si>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</si>
  <si>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</si>
  <si>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</si>
  <si>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</si>
  <si>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</si>
  <si>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</si>
  <si>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</si>
  <si>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</si>
  <si>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</si>
  <si>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</si>
  <si>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</si>
  <si>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</si>
  <si>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</si>
  <si>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</si>
  <si>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</si>
  <si>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</si>
  <si>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</si>
  <si>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</si>
  <si>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</si>
  <si>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</si>
  <si>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</si>
  <si>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</si>
  <si>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</si>
  <si>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</si>
  <si>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</si>
  <si>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</si>
  <si>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</si>
  <si>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</si>
  <si>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</si>
  <si>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</si>
  <si>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</si>
  <si>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</si>
  <si>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</si>
  <si>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</si>
  <si>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</si>
  <si>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</si>
  <si>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</si>
  <si>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</si>
  <si>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</si>
  <si>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</si>
  <si>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</si>
  <si>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</si>
  <si>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</si>
  <si>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</si>
  <si>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</si>
  <si>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</si>
  <si>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</si>
  <si>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</si>
  <si>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</si>
  <si>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</si>
  <si>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</si>
  <si>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</si>
  <si>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</si>
  <si>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</si>
  <si>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</si>
  <si>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</si>
  <si>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</si>
  <si>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</si>
  <si>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</si>
  <si>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</si>
  <si>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</si>
  <si>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</si>
  <si>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</si>
  <si>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</si>
  <si>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</si>
  <si>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</si>
  <si>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</si>
  <si>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</si>
  <si>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</si>
  <si>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</si>
  <si>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</si>
  <si>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</si>
  <si>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</si>
  <si>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</si>
  <si>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</si>
  <si>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</si>
  <si>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</si>
  <si>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</si>
  <si>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</si>
  <si>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</si>
  <si>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</si>
  <si>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</si>
  <si>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</si>
  <si>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</si>
  <si>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</si>
  <si>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</si>
  <si>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</si>
  <si>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</si>
  <si>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</si>
  <si>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</si>
  <si>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</si>
  <si>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</si>
  <si>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</si>
  <si>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</si>
  <si>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</si>
  <si>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</si>
  <si>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</si>
  <si>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</si>
  <si>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</si>
  <si>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</si>
  <si>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</si>
  <si>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</si>
  <si>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</si>
  <si>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</si>
  <si>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</si>
  <si>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</si>
  <si>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</si>
  <si>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</si>
  <si>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</si>
  <si>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</si>
  <si>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</si>
  <si>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</si>
  <si>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</si>
  <si>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</si>
  <si>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</si>
  <si>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</si>
  <si>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</si>
  <si>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</si>
  <si>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</si>
  <si>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</si>
  <si>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</si>
  <si>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</si>
  <si>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</si>
  <si>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</si>
  <si>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</si>
  <si>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</si>
  <si>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</si>
  <si>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</si>
  <si>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</si>
  <si>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</si>
  <si>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</si>
  <si>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</si>
  <si>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</si>
  <si>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</si>
  <si>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</si>
  <si>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</si>
  <si>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</si>
  <si>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</si>
  <si>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</si>
  <si>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</si>
  <si>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</si>
  <si>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</si>
  <si>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</si>
  <si>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</si>
  <si>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</si>
  <si>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</si>
  <si>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</si>
  <si>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</si>
  <si>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</si>
  <si>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</si>
  <si>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</si>
  <si>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</si>
  <si>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</si>
  <si>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</si>
  <si>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</si>
  <si>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</si>
  <si>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</si>
  <si>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</si>
  <si>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</si>
  <si>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</si>
  <si>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</si>
  <si>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</si>
  <si>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</si>
  <si>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</si>
  <si>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</si>
  <si>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</si>
  <si>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</si>
  <si>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</si>
  <si>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</si>
  <si>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</si>
  <si>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</si>
  <si>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</si>
  <si>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</si>
  <si>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</si>
  <si>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</si>
  <si>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</si>
  <si>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</si>
  <si>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</si>
  <si>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</si>
  <si>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</si>
  <si>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</si>
  <si>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</si>
  <si>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</si>
  <si>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</si>
  <si>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</si>
  <si>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</si>
  <si>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</si>
  <si>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</si>
  <si>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</si>
  <si>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</si>
  <si>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</si>
  <si>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</si>
  <si>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</si>
  <si>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</si>
  <si>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</si>
  <si>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</si>
  <si>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</si>
  <si>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</si>
  <si>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</si>
  <si>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</si>
  <si>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</si>
  <si>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</si>
  <si>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</si>
  <si>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</si>
  <si>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</si>
  <si>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</si>
  <si>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</si>
  <si>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</si>
  <si>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</si>
  <si>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</si>
  <si>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</si>
  <si>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</si>
  <si>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</si>
  <si>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</si>
  <si>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</si>
  <si>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</si>
  <si>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</si>
  <si>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</si>
  <si>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</si>
  <si>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</si>
  <si>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</si>
  <si>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</si>
  <si>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</si>
  <si>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</si>
  <si>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</si>
  <si>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</si>
  <si>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</si>
  <si>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</si>
  <si>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</si>
  <si>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</si>
  <si>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</si>
  <si>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</si>
  <si>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</si>
  <si>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</si>
  <si>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</si>
  <si>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</si>
  <si>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</si>
  <si>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</si>
  <si>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</si>
  <si>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</si>
  <si>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</si>
  <si>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</si>
  <si>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</si>
  <si>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</si>
  <si>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</si>
  <si>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</si>
  <si>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</si>
  <si>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</si>
  <si>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</si>
  <si>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</si>
  <si>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</si>
  <si>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</si>
  <si>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</si>
  <si>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</si>
  <si>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</si>
  <si>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</si>
  <si>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</si>
  <si>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</si>
  <si>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</si>
  <si>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</si>
  <si>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</si>
  <si>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</si>
  <si>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</si>
  <si>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</si>
  <si>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</si>
  <si>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</si>
  <si>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</si>
  <si>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</si>
  <si>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</si>
  <si>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</si>
  <si>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</si>
  <si>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</si>
  <si>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</si>
  <si>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</si>
  <si>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</si>
  <si>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</si>
  <si>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</si>
  <si>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</si>
  <si>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</si>
  <si>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</si>
  <si>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</si>
  <si>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</si>
  <si>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</si>
  <si>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</si>
  <si>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</si>
  <si>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</si>
  <si>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</si>
  <si>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</si>
  <si>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</si>
  <si>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</si>
  <si>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</si>
  <si>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</si>
  <si>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</si>
  <si>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</si>
  <si>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</si>
  <si>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</si>
  <si>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</si>
  <si>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</si>
  <si>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</si>
  <si>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</si>
  <si>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</si>
  <si>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</si>
  <si>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</si>
  <si>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</si>
  <si>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</si>
  <si>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</si>
  <si>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</si>
  <si>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</si>
  <si>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</si>
  <si>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</si>
  <si>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</si>
  <si>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</si>
  <si>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</si>
  <si>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</si>
  <si>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</si>
  <si>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</si>
  <si>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</si>
  <si>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</si>
  <si>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</si>
  <si>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</si>
  <si>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</si>
  <si>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</si>
  <si>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</si>
  <si>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</si>
  <si>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</si>
  <si>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</si>
  <si>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</si>
  <si>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</si>
  <si>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</si>
  <si>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</si>
  <si>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</si>
  <si>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</si>
  <si>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</si>
  <si>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</si>
  <si>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</si>
  <si>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</si>
  <si>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</si>
  <si>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</si>
  <si>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</si>
  <si>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</si>
  <si>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</si>
  <si>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</si>
  <si>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</si>
  <si>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</si>
  <si>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</si>
  <si>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</si>
  <si>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</si>
  <si>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</si>
  <si>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</si>
  <si>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</si>
  <si>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</si>
  <si>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</si>
  <si>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</si>
  <si>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</si>
  <si>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</si>
  <si>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</si>
  <si>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</si>
  <si>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</si>
  <si>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</si>
  <si>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</si>
  <si>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</si>
  <si>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</si>
  <si>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</si>
  <si>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</si>
  <si>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</si>
  <si>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</si>
  <si>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</si>
  <si>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</si>
  <si>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</si>
  <si>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</si>
  <si>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</si>
  <si>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</si>
  <si>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</si>
  <si>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</si>
  <si>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</si>
  <si>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</si>
  <si>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</si>
  <si>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</si>
  <si>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</si>
  <si>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</si>
  <si>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</si>
  <si>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</si>
  <si>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</si>
  <si>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</si>
  <si>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</si>
  <si>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</si>
  <si>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</si>
  <si>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</si>
  <si>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</si>
  <si>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</si>
  <si>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</si>
  <si>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</si>
  <si>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</si>
  <si>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</si>
  <si>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</si>
  <si>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</si>
  <si>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</si>
  <si>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</si>
  <si>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</si>
  <si>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</si>
  <si>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</si>
  <si>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</si>
  <si>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</si>
  <si>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</si>
  <si>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</si>
  <si>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</si>
  <si>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</si>
  <si>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</si>
  <si>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</si>
  <si>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</si>
  <si>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</si>
  <si>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</si>
  <si>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</si>
  <si>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</si>
  <si>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</si>
  <si>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</si>
  <si>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</si>
  <si>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</si>
  <si>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</si>
  <si>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</si>
  <si>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</si>
  <si>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</si>
  <si>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</si>
  <si>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</si>
  <si>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</si>
  <si>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</si>
  <si>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</si>
  <si>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</si>
  <si>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</si>
  <si>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</si>
  <si>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</si>
  <si>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</si>
  <si>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</si>
  <si>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</si>
  <si>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</si>
  <si>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</si>
  <si>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</si>
  <si>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</si>
  <si>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</si>
  <si>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</si>
  <si>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</si>
  <si>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</si>
  <si>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</si>
  <si>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</si>
  <si>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</si>
  <si>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</si>
  <si>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</si>
  <si>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</si>
  <si>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</si>
  <si>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</si>
  <si>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</si>
  <si>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</si>
  <si>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</si>
  <si>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</si>
  <si>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</si>
  <si>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</si>
  <si>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</si>
  <si>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</si>
  <si>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</si>
  <si>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</si>
  <si>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</si>
  <si>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</si>
  <si>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</si>
  <si>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</si>
  <si>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</si>
  <si>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</si>
  <si>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</si>
  <si>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</si>
  <si>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</si>
  <si>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</si>
  <si>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</si>
  <si>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</si>
  <si>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</si>
  <si>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</si>
  <si>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</si>
  <si>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</si>
  <si>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</si>
  <si>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</si>
  <si>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</si>
  <si>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</si>
  <si>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</si>
  <si>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</si>
  <si>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</si>
  <si>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</si>
  <si>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</si>
  <si>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</si>
  <si>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</si>
  <si>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</si>
  <si>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</si>
  <si>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</si>
  <si>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</si>
  <si>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</si>
  <si>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</si>
  <si>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</si>
  <si>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</si>
  <si>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</si>
  <si>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</si>
  <si>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</si>
  <si>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</si>
  <si>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</si>
  <si>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</si>
  <si>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</si>
  <si>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</si>
  <si>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</si>
  <si>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</si>
  <si>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</si>
  <si>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</si>
  <si>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</si>
  <si>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</si>
  <si>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</si>
  <si>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</si>
  <si>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</si>
  <si>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</si>
  <si>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</si>
  <si>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</si>
  <si>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</si>
  <si>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</si>
  <si>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</si>
  <si>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</si>
  <si>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</si>
  <si>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</si>
  <si>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</si>
  <si>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</si>
  <si>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</si>
  <si>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</si>
  <si>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</si>
  <si>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</si>
  <si>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</si>
  <si>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</si>
  <si>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</si>
  <si>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</si>
  <si>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</si>
  <si>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</si>
  <si>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</si>
  <si>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</si>
  <si>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</si>
  <si>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</si>
  <si>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</si>
  <si>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</si>
  <si>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</si>
  <si>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</si>
  <si>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</si>
  <si>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</si>
  <si>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</si>
  <si>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</si>
  <si>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</si>
  <si>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</si>
  <si>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</si>
  <si>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</si>
  <si>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</si>
  <si>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</si>
  <si>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</si>
  <si>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</si>
  <si>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</si>
  <si>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</si>
  <si>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</si>
  <si>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</si>
  <si>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</si>
  <si>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</si>
  <si>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</si>
  <si>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</si>
  <si>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</si>
  <si>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</si>
  <si>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</si>
  <si>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</si>
  <si>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</si>
  <si>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</si>
  <si>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</si>
  <si>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</si>
  <si>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</si>
  <si>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</si>
  <si>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</si>
  <si>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</si>
  <si>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</si>
  <si>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</si>
  <si>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</si>
  <si>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</si>
  <si>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</si>
  <si>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</si>
  <si>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</si>
  <si>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</si>
  <si>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</si>
  <si>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</si>
  <si>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</si>
  <si>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</si>
  <si>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</si>
  <si>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</si>
  <si>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</si>
  <si>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</si>
  <si>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</si>
  <si>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</si>
  <si>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</si>
  <si>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</si>
  <si>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</si>
  <si>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</si>
  <si>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</si>
  <si>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</si>
  <si>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</si>
  <si>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</si>
  <si>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</si>
  <si>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</si>
  <si>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</si>
  <si>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</si>
  <si>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</si>
  <si>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</si>
  <si>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</si>
  <si>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</si>
  <si>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</si>
  <si>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</si>
  <si>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</si>
  <si>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</si>
  <si>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</si>
  <si>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</si>
  <si>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</si>
  <si>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</si>
  <si>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</si>
  <si>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</si>
  <si>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</si>
  <si>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</si>
  <si>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</si>
  <si>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</si>
  <si>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</si>
  <si>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</si>
  <si>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</si>
  <si>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</si>
  <si>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</si>
  <si>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</si>
  <si>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</si>
  <si>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</si>
  <si>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</si>
  <si>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</si>
  <si>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</si>
  <si>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</si>
  <si>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</si>
  <si>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</si>
  <si>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</si>
  <si>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</si>
  <si>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</si>
  <si>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</si>
  <si>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</si>
  <si>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</si>
  <si>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</si>
  <si>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</si>
  <si>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</si>
  <si>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</si>
  <si>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</si>
  <si>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</si>
  <si>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</si>
  <si>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</si>
  <si>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</si>
  <si>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</si>
  <si>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</si>
  <si>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</si>
  <si>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</si>
  <si>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</si>
  <si>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</si>
  <si>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</si>
  <si>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</si>
  <si>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</si>
  <si>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</si>
  <si>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</si>
  <si>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</si>
  <si>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</si>
  <si>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</si>
  <si>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</si>
  <si>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</si>
  <si>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</si>
  <si>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</si>
  <si>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</si>
  <si>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</si>
  <si>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</si>
  <si>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</si>
  <si>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</si>
  <si>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</si>
  <si>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</si>
  <si>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</si>
  <si>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</si>
  <si>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</si>
  <si>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</si>
  <si>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</si>
  <si>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</si>
  <si>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</si>
  <si>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</si>
  <si>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</si>
  <si>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</si>
  <si>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</si>
  <si>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</si>
  <si>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</si>
  <si>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</si>
  <si>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</si>
  <si>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</si>
  <si>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</si>
  <si>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</si>
  <si>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</si>
  <si>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</si>
  <si>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</si>
  <si>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</si>
  <si>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</si>
  <si>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</si>
  <si>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</si>
  <si>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</si>
  <si>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</si>
  <si>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</si>
  <si>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</si>
  <si>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</si>
  <si>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</si>
  <si>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</si>
  <si>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</si>
  <si>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</si>
  <si>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</si>
  <si>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</si>
  <si>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</si>
  <si>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</si>
  <si>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</si>
  <si>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</si>
  <si>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</si>
  <si>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</si>
  <si>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</si>
  <si>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</si>
  <si>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</si>
  <si>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</si>
  <si>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</si>
  <si>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</si>
  <si>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</si>
  <si>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</si>
  <si>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</si>
  <si>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</si>
  <si>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</si>
  <si>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</si>
  <si>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</si>
  <si>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</si>
  <si>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</si>
  <si>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</si>
  <si>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</si>
  <si>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</si>
  <si>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</si>
  <si>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</si>
  <si>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</si>
  <si>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</si>
  <si>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</si>
  <si>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</si>
  <si>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</si>
  <si>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</si>
  <si>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</si>
  <si>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</si>
  <si>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</si>
  <si>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</si>
  <si>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</si>
  <si>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</si>
  <si>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</si>
  <si>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</si>
  <si>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</si>
  <si>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</si>
  <si>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</si>
  <si>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</si>
  <si>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</si>
  <si>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</si>
  <si>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</si>
  <si>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</si>
  <si>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</si>
  <si>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</si>
  <si>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</si>
  <si>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</si>
  <si>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</si>
  <si>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</si>
  <si>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</si>
  <si>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</si>
  <si>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</si>
  <si>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</si>
  <si>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</si>
  <si>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</si>
  <si>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</si>
  <si>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</si>
  <si>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</si>
  <si>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</si>
  <si>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</si>
  <si>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</si>
  <si>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</si>
  <si>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</si>
  <si>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</si>
  <si>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</si>
  <si>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</si>
  <si>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</si>
  <si>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</si>
  <si>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</si>
  <si>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</si>
  <si>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</si>
  <si>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</si>
  <si>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</si>
  <si>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</si>
  <si>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</si>
  <si>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</si>
  <si>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</si>
  <si>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</si>
  <si>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</si>
  <si>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</si>
  <si>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</si>
  <si>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</si>
  <si>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</si>
  <si>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</si>
  <si>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</si>
  <si>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</si>
  <si>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</si>
  <si>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</si>
  <si>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</si>
  <si>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</si>
  <si>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</si>
  <si>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</si>
  <si>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</si>
  <si>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</si>
  <si>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</si>
  <si>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</si>
  <si>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</si>
  <si>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</si>
  <si>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</si>
  <si>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</si>
  <si>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</si>
  <si>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</si>
  <si>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</si>
  <si>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</si>
  <si>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</si>
  <si>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</si>
  <si>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</si>
  <si>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</si>
  <si>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</si>
  <si>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</si>
  <si>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</si>
  <si>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</si>
  <si>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</si>
  <si>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</si>
  <si>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</si>
  <si>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</si>
  <si>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</si>
  <si>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</si>
  <si>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</si>
  <si>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</si>
  <si>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</si>
  <si>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</si>
  <si>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</si>
  <si>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</si>
  <si>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</si>
  <si>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</si>
  <si>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</si>
  <si>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</si>
  <si>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</si>
  <si>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</si>
  <si>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</si>
  <si>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</si>
  <si>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</si>
  <si>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</si>
  <si>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</si>
  <si>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</si>
  <si>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</si>
  <si>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</si>
  <si>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</si>
  <si>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</si>
  <si>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</si>
  <si>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</si>
  <si>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</si>
  <si>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</si>
  <si>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</si>
  <si>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</si>
  <si>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</si>
  <si>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</si>
  <si>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</si>
  <si>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</si>
  <si>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</si>
  <si>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</si>
  <si>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</si>
  <si>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</si>
  <si>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</si>
  <si>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</si>
  <si>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</si>
  <si>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</si>
  <si>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</si>
  <si>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</si>
  <si>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</si>
  <si>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</si>
  <si>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</si>
  <si>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</si>
  <si>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</si>
  <si>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</si>
  <si>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</si>
  <si>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</si>
  <si>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</si>
  <si>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</si>
  <si>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</si>
  <si>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</si>
  <si>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</si>
  <si>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</si>
  <si>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</si>
  <si>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</si>
  <si>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</si>
  <si>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</si>
  <si>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</si>
  <si>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</si>
  <si>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</si>
  <si>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</si>
  <si>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</si>
  <si>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</si>
  <si>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</si>
  <si>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</si>
  <si>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</si>
  <si>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</si>
  <si>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</si>
  <si>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</si>
  <si>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</si>
  <si>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</si>
  <si>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</si>
  <si>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</si>
  <si>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</si>
  <si>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</si>
  <si>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</si>
  <si>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</si>
  <si>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</si>
  <si>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</si>
  <si>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</si>
  <si>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</si>
  <si>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</si>
  <si>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</si>
  <si>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</si>
  <si>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</si>
  <si>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</si>
  <si>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</si>
  <si>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</si>
  <si>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</si>
  <si>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</si>
  <si>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</si>
  <si>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</si>
  <si>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</si>
  <si>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</si>
  <si>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</si>
  <si>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</si>
  <si>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</si>
  <si>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</si>
  <si>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</si>
  <si>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</si>
  <si>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</si>
  <si>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</si>
  <si>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</si>
  <si>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</si>
  <si>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</si>
  <si>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</si>
  <si>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</si>
  <si>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</si>
  <si>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</si>
  <si>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</si>
  <si>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</si>
  <si>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</si>
  <si>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</si>
  <si>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</si>
  <si>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</si>
  <si>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</si>
  <si>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</si>
  <si>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</si>
  <si>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</si>
  <si>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</si>
  <si>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</si>
  <si>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</si>
  <si>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</si>
  <si>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</si>
  <si>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</si>
  <si>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</si>
  <si>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</si>
  <si>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</si>
  <si>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</si>
  <si>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</si>
  <si>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</si>
  <si>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</si>
  <si>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</si>
  <si>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</si>
  <si>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</si>
  <si>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</si>
  <si>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</si>
  <si>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</si>
  <si>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</si>
  <si>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</si>
  <si>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</si>
  <si>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</si>
  <si>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</si>
  <si>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</si>
  <si>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</si>
  <si>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</si>
  <si>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</si>
  <si>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</si>
  <si>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</si>
  <si>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</si>
  <si>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</si>
  <si>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</si>
  <si>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</si>
  <si>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</si>
  <si>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</si>
  <si>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</si>
  <si>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</si>
  <si>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</si>
  <si>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</si>
  <si>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</si>
  <si>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</si>
  <si>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</si>
  <si>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</si>
  <si>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</si>
  <si>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</si>
  <si>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</si>
  <si>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</si>
  <si>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</si>
  <si>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</si>
  <si>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</si>
  <si>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</si>
  <si>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</si>
  <si>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</si>
  <si>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</si>
  <si>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</si>
  <si>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</si>
  <si>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</si>
  <si>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</si>
  <si>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</si>
  <si>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</si>
  <si>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</si>
  <si>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</si>
  <si>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</si>
  <si>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</si>
  <si>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</si>
  <si>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</si>
  <si>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</si>
  <si>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</si>
  <si>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</si>
  <si>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</si>
  <si>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</si>
  <si>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</si>
  <si>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</si>
  <si>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</si>
  <si>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</si>
  <si>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</si>
  <si>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</si>
  <si>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</si>
  <si>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</si>
  <si>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</si>
  <si>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</si>
  <si>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</si>
  <si>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</si>
  <si>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</si>
  <si>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</si>
  <si>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</si>
  <si>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</si>
  <si>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</si>
  <si>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</si>
  <si>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</si>
  <si>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</si>
  <si>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</si>
  <si>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</si>
  <si>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</si>
  <si>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</si>
  <si>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</si>
  <si>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</si>
  <si>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</si>
  <si>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</si>
  <si>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</si>
  <si>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</si>
  <si>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</si>
  <si>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</si>
  <si>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</si>
  <si>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</si>
  <si>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</si>
  <si>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</si>
  <si>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</si>
  <si>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</si>
  <si>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</si>
  <si>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</si>
  <si>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</si>
  <si>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</si>
  <si>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</si>
  <si>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</si>
  <si>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</si>
  <si>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</si>
  <si>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</si>
  <si>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</si>
  <si>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</si>
  <si>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</si>
  <si>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</si>
  <si>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</si>
  <si>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</si>
  <si>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</si>
  <si>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</si>
  <si>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</si>
  <si>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</si>
  <si>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</si>
  <si>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</si>
  <si>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</si>
  <si>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</si>
  <si>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</si>
  <si>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</si>
  <si>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</si>
  <si>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</si>
  <si>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</si>
  <si>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</si>
  <si>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</si>
  <si>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</si>
  <si>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</si>
  <si>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</si>
  <si>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</si>
  <si>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</si>
  <si>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</si>
  <si>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</si>
  <si>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</si>
  <si>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</si>
  <si>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</si>
  <si>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</si>
  <si>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</si>
  <si>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</si>
  <si>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</si>
  <si>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</si>
  <si>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</si>
  <si>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</si>
  <si>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</si>
  <si>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</si>
  <si>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</si>
  <si>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</si>
  <si>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</si>
  <si>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</si>
  <si>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</si>
  <si>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</si>
  <si>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</si>
  <si>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</si>
  <si>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</si>
  <si>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</si>
  <si>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</si>
  <si>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</si>
  <si>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</si>
  <si>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</si>
  <si>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</si>
  <si>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</si>
  <si>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</si>
  <si>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</si>
  <si>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</si>
  <si>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</si>
  <si>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</si>
  <si>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</si>
  <si>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</si>
  <si>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</si>
  <si>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</si>
  <si>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</si>
  <si>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</si>
  <si>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</si>
  <si>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</si>
  <si>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</si>
  <si>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</si>
  <si>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</si>
  <si>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</si>
  <si>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</si>
  <si>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</si>
  <si>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</si>
  <si>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</si>
  <si>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</si>
  <si>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</si>
  <si>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</si>
  <si>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</si>
  <si>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</si>
  <si>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</si>
  <si>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</si>
  <si>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</si>
  <si>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</si>
  <si>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</si>
  <si>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</si>
  <si>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</si>
  <si>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</si>
  <si>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</si>
  <si>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</si>
  <si>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</si>
  <si>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</si>
  <si>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</si>
  <si>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</si>
  <si>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</si>
  <si>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</si>
  <si>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</si>
  <si>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</si>
  <si>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</si>
  <si>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</si>
  <si>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</si>
  <si>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</si>
  <si>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</si>
  <si>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</si>
  <si>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</si>
  <si>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</si>
  <si>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</si>
  <si>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</si>
  <si>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</si>
  <si>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</si>
  <si>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</si>
  <si>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</si>
  <si>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</si>
  <si>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</si>
  <si>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</si>
  <si>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</si>
  <si>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</si>
  <si>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</si>
  <si>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</si>
  <si>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</si>
  <si>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</si>
  <si>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</si>
  <si>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</si>
  <si>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</si>
  <si>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</si>
  <si>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</si>
  <si>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</si>
  <si>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</si>
  <si>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</si>
  <si>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</si>
  <si>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</si>
  <si>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</si>
  <si>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</si>
  <si>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</si>
  <si>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</si>
  <si>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</si>
  <si>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</si>
  <si>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</si>
  <si>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</si>
  <si>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</si>
  <si>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</si>
  <si>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</si>
  <si>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</si>
  <si>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</si>
  <si>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</si>
  <si>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</si>
  <si>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</si>
  <si>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</si>
  <si>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</si>
  <si>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</si>
  <si>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</si>
  <si>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</si>
  <si>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</si>
  <si>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</si>
  <si>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</si>
  <si>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</si>
  <si>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</si>
  <si>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</si>
  <si>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</si>
  <si>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</si>
  <si>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</si>
  <si>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</si>
  <si>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</si>
  <si>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</si>
  <si>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</si>
  <si>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</si>
  <si>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</si>
  <si>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</si>
  <si>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</si>
  <si>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</si>
  <si>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</si>
  <si>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</si>
  <si>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</si>
  <si>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</si>
  <si>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</si>
  <si>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</si>
  <si>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</si>
  <si>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</si>
  <si>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</si>
  <si>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</si>
  <si>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</si>
  <si>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</si>
  <si>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</si>
  <si>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</si>
  <si>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</si>
  <si>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</si>
  <si>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</si>
  <si>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</si>
  <si>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</si>
  <si>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</si>
  <si>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</si>
  <si>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</si>
  <si>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</si>
  <si>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</si>
  <si>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</si>
  <si>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</si>
  <si>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</si>
  <si>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</si>
  <si>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</si>
  <si>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</si>
  <si>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</si>
  <si>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</si>
  <si>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</si>
  <si>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</si>
  <si>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</si>
  <si>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</si>
  <si>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</si>
  <si>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</si>
  <si>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</si>
  <si>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</si>
  <si>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</si>
  <si>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</si>
  <si>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</si>
  <si>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</si>
  <si>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</si>
  <si>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</si>
  <si>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</si>
  <si>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</si>
  <si>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</si>
  <si>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</si>
  <si>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</si>
  <si>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</si>
  <si>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</si>
  <si>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</si>
  <si>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</si>
  <si>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</si>
  <si>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</si>
  <si>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</si>
  <si>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</si>
  <si>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</si>
  <si>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</si>
  <si>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</si>
  <si>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</si>
  <si>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</si>
  <si>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</si>
  <si>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</si>
  <si>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</si>
  <si>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</si>
  <si>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</si>
  <si>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</si>
  <si>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</si>
  <si>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</si>
  <si>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</si>
  <si>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</si>
  <si>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</si>
  <si>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</si>
  <si>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</si>
  <si>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</si>
  <si>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</si>
  <si>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</si>
  <si>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</si>
  <si>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</si>
  <si>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</si>
  <si>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</si>
  <si>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</si>
  <si>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</si>
  <si>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</si>
  <si>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</si>
  <si>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</si>
  <si>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</si>
  <si>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</si>
  <si>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</si>
  <si>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</si>
  <si>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</si>
  <si>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</si>
  <si>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</si>
  <si>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</si>
  <si>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</si>
  <si>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</si>
  <si>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</si>
  <si>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</si>
  <si>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</si>
  <si>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</si>
  <si>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</si>
  <si>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</si>
  <si>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</si>
  <si>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</si>
  <si>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</si>
  <si>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</si>
  <si>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</si>
  <si>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</si>
  <si>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</si>
  <si>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</si>
  <si>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</si>
  <si>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</si>
  <si>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</si>
  <si>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</si>
  <si>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</si>
  <si>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</si>
  <si>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</si>
  <si>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</si>
  <si>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</si>
  <si>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</si>
  <si>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</si>
  <si>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</si>
  <si>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</si>
  <si>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</si>
  <si>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</si>
  <si>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</si>
  <si>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</si>
  <si>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</si>
  <si>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</si>
  <si>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</si>
  <si>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</si>
  <si>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</si>
  <si>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</si>
  <si>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</si>
  <si>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</si>
  <si>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</si>
  <si>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</si>
  <si>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</si>
  <si>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</si>
  <si>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</si>
  <si>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</si>
  <si>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</si>
  <si>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</si>
  <si>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</si>
  <si>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</si>
  <si>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</si>
  <si>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</si>
  <si>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</si>
  <si>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</si>
  <si>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</si>
  <si>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</si>
  <si>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</si>
  <si>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</si>
  <si>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</si>
  <si>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</si>
  <si>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</si>
  <si>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</si>
  <si>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</si>
  <si>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</si>
  <si>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</si>
  <si>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</si>
  <si>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</si>
  <si>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</si>
  <si>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</si>
  <si>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</si>
  <si>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</si>
  <si>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</si>
  <si>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</si>
  <si>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</si>
  <si>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</si>
  <si>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</si>
  <si>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</si>
  <si>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</si>
  <si>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</si>
  <si>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</si>
  <si>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</si>
  <si>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</si>
  <si>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</si>
  <si>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</si>
  <si>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</si>
  <si>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</si>
  <si>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</si>
  <si>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</si>
  <si>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</si>
  <si>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</si>
  <si>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</si>
  <si>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</si>
  <si>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</si>
  <si>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</si>
  <si>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</si>
  <si>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</si>
  <si>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</si>
  <si>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</si>
  <si>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</si>
  <si>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</si>
  <si>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</si>
  <si>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</si>
  <si>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</si>
  <si>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</si>
  <si>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</si>
  <si>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</si>
  <si>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</si>
  <si>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</si>
  <si>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</si>
  <si>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</si>
  <si>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</si>
  <si>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</si>
  <si>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</si>
  <si>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</si>
  <si>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</si>
  <si>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</si>
  <si>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</si>
  <si>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</si>
  <si>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</si>
  <si>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</si>
  <si>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</si>
  <si>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</si>
  <si>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</si>
  <si>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</si>
  <si>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</si>
  <si>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</si>
  <si>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</si>
  <si>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</si>
  <si>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</si>
  <si>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</si>
  <si>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</si>
  <si>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</si>
  <si>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</si>
  <si>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</si>
  <si>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</si>
  <si>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</si>
  <si>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</si>
  <si>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</si>
  <si>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</si>
  <si>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</si>
  <si>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</si>
  <si>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</si>
  <si>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</si>
  <si>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</si>
  <si>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</si>
  <si>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</si>
  <si>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</si>
  <si>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</si>
  <si>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</si>
  <si>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</si>
  <si>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</si>
  <si>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</si>
  <si>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</si>
  <si>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</si>
  <si>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</si>
  <si>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</si>
  <si>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</si>
  <si>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</si>
  <si>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</si>
  <si>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</si>
  <si>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</si>
  <si>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</si>
  <si>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</si>
  <si>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</si>
  <si>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</si>
  <si>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</si>
  <si>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</si>
  <si>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</si>
  <si>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</si>
  <si>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</si>
  <si>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</si>
  <si>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</si>
  <si>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</si>
  <si>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</si>
  <si>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</si>
  <si>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</si>
  <si>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</si>
  <si>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</si>
  <si>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</si>
  <si>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</si>
  <si>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</si>
  <si>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</si>
  <si>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</si>
  <si>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</si>
  <si>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</si>
  <si>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</si>
  <si>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</si>
  <si>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</si>
  <si>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</si>
  <si>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</si>
  <si>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</si>
  <si>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</si>
  <si>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</si>
  <si>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</si>
  <si>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</si>
  <si>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</si>
  <si>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</si>
  <si>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</si>
  <si>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</si>
  <si>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</si>
  <si>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</si>
  <si>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</si>
  <si>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</si>
  <si>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</si>
  <si>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</si>
  <si>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</si>
  <si>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</si>
  <si>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</si>
  <si>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</si>
  <si>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</si>
  <si>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</si>
  <si>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</si>
  <si>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</si>
  <si>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</si>
  <si>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</si>
  <si>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</si>
  <si>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</si>
  <si>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</si>
  <si>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</si>
  <si>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</si>
  <si>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</si>
  <si>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</si>
  <si>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</si>
  <si>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</si>
  <si>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</si>
  <si>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</si>
  <si>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</si>
  <si>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</si>
  <si>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</si>
  <si>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</si>
  <si>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</si>
  <si>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</si>
  <si>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</si>
  <si>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</si>
  <si>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</si>
  <si>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</si>
  <si>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</si>
  <si>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</si>
  <si>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</si>
  <si>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</si>
  <si>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</si>
  <si>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</si>
  <si>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</si>
  <si>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</si>
  <si>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</si>
  <si>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</si>
  <si>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</si>
  <si>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</si>
  <si>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</si>
  <si>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</si>
  <si>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</si>
  <si>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</si>
  <si>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</si>
  <si>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</si>
  <si>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</si>
  <si>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</si>
  <si>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</si>
  <si>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</si>
  <si>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</si>
  <si>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</si>
  <si>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</si>
  <si>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</si>
  <si>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</si>
  <si>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</si>
  <si>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</si>
  <si>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</si>
  <si>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</si>
  <si>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</si>
  <si>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</si>
  <si>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</si>
  <si>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</si>
  <si>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</si>
  <si>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</si>
  <si>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</si>
  <si>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</si>
  <si>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</si>
  <si>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</si>
  <si>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</si>
  <si>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</si>
  <si>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</si>
  <si>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</si>
  <si>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</si>
  <si>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</si>
  <si>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</si>
  <si>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</si>
  <si>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</si>
  <si>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</si>
  <si>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</si>
  <si>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</si>
  <si>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</si>
  <si>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</si>
  <si>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</si>
  <si>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</si>
  <si>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</si>
  <si>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</si>
  <si>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</si>
  <si>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</si>
  <si>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</si>
  <si>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</si>
  <si>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</si>
  <si>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</si>
  <si>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</si>
  <si>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</si>
  <si>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</si>
  <si>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</si>
  <si>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</si>
  <si>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</si>
  <si>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</si>
  <si>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</si>
  <si>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</si>
  <si>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</si>
  <si>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</si>
  <si>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</si>
  <si>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</si>
  <si>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</si>
  <si>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</si>
  <si>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</si>
  <si>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</si>
  <si>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</si>
  <si>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</si>
  <si>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</si>
  <si>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</si>
  <si>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</si>
  <si>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</si>
  <si>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</si>
  <si>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</si>
  <si>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</si>
  <si>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</si>
  <si>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</si>
  <si>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</si>
  <si>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</si>
  <si>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</si>
  <si>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</si>
  <si>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</si>
  <si>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</si>
  <si>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</si>
  <si>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</si>
  <si>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</si>
  <si>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</si>
  <si>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</si>
  <si>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</si>
  <si>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</si>
  <si>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</si>
  <si>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</si>
  <si>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</si>
  <si>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</si>
  <si>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</si>
  <si>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</si>
  <si>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</si>
  <si>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</si>
  <si>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</si>
  <si>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</si>
  <si>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</si>
  <si>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</si>
  <si>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</si>
  <si>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</si>
  <si>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</si>
  <si>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</si>
  <si>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</si>
  <si>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</si>
  <si>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</si>
  <si>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</si>
  <si>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</si>
  <si>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</si>
  <si>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</si>
  <si>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</si>
  <si>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</si>
  <si>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</si>
  <si>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</si>
  <si>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</si>
  <si>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</si>
  <si>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</si>
  <si>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</si>
  <si>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</si>
  <si>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</si>
  <si>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</si>
  <si>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</si>
  <si>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</si>
  <si>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</si>
  <si>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</si>
  <si>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</si>
  <si>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</si>
  <si>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</si>
  <si>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</si>
  <si>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</si>
  <si>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</si>
  <si>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</si>
  <si>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</si>
  <si>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</si>
  <si>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</si>
  <si>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</si>
  <si>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</si>
  <si>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</si>
  <si>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</si>
  <si>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</si>
  <si>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</si>
  <si>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</si>
  <si>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</si>
  <si>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</si>
  <si>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</si>
  <si>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</si>
  <si>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</si>
  <si>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</si>
  <si>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</si>
  <si>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</si>
  <si>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</si>
  <si>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</si>
  <si>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</si>
  <si>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</si>
  <si>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</si>
  <si>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</si>
  <si>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</si>
  <si>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</si>
  <si>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</si>
  <si>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</si>
  <si>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</si>
  <si>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</si>
  <si>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</si>
  <si>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</si>
  <si>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</si>
  <si>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</si>
  <si>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</si>
  <si>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</si>
  <si>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</si>
  <si>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</si>
  <si>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</si>
  <si>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</si>
  <si>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</si>
  <si>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</si>
  <si>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</si>
  <si>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</si>
  <si>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</si>
  <si>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</si>
  <si>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</si>
  <si>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</si>
  <si>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</si>
  <si>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</si>
  <si>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</si>
  <si>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</si>
  <si>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</si>
  <si>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</si>
  <si>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</si>
  <si>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</si>
  <si>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</si>
  <si>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</si>
  <si>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</si>
  <si>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</si>
  <si>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</si>
  <si>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</si>
  <si>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</si>
  <si>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</si>
  <si>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</si>
  <si>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</si>
  <si>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</si>
  <si>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</si>
  <si>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</si>
  <si>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</si>
  <si>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</si>
  <si>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</si>
  <si>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</si>
  <si>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</si>
  <si>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</si>
  <si>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</si>
  <si>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</si>
  <si>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</si>
  <si>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</si>
  <si>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</si>
  <si>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</si>
  <si>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</si>
  <si>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</si>
  <si>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</si>
  <si>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</si>
  <si>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</si>
  <si>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</si>
  <si>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</si>
  <si>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</si>
  <si>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</si>
  <si>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</si>
  <si>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</si>
  <si>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</si>
  <si>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</si>
  <si>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</si>
  <si>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</si>
  <si>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</si>
  <si>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</si>
  <si>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</si>
  <si>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</si>
  <si>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</si>
  <si>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</si>
  <si>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</si>
  <si>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</si>
  <si>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</si>
  <si>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</si>
  <si>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</si>
  <si>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</si>
  <si>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</si>
  <si>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</si>
  <si>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</si>
  <si>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</si>
  <si>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</si>
  <si>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</si>
  <si>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</si>
  <si>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</si>
  <si>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</si>
  <si>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</si>
  <si>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</si>
  <si>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</si>
  <si>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</si>
  <si>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</si>
  <si>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</si>
  <si>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</si>
  <si>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</si>
  <si>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</si>
  <si>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</si>
  <si>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</si>
  <si>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</si>
  <si>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</si>
  <si>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</si>
  <si>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</si>
  <si>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</si>
  <si>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</si>
  <si>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</si>
  <si>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</si>
  <si>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</si>
  <si>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</si>
  <si>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</si>
  <si>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</si>
  <si>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</si>
  <si>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</si>
  <si>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</si>
  <si>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</si>
  <si>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</si>
  <si>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</si>
  <si>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</si>
  <si>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</si>
  <si>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</si>
  <si>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</si>
  <si>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</si>
  <si>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</si>
  <si>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</si>
  <si>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</si>
  <si>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</si>
  <si>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</si>
  <si>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</si>
  <si>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</si>
  <si>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</si>
  <si>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</si>
  <si>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</si>
  <si>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</si>
  <si>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</si>
  <si>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</si>
  <si>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</si>
  <si>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</si>
  <si>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</si>
  <si>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</si>
  <si>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</si>
  <si>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</si>
  <si>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</si>
  <si>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</si>
  <si>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</si>
  <si>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</si>
  <si>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</si>
  <si>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</si>
  <si>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</si>
  <si>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</si>
  <si>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</si>
  <si>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</si>
  <si>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</si>
  <si>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</si>
  <si>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</si>
  <si>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</si>
  <si>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</si>
  <si>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</si>
  <si>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</si>
  <si>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</si>
  <si>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</si>
  <si>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</si>
  <si>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</si>
  <si>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</si>
  <si>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</si>
  <si>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</si>
  <si>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</si>
  <si>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</si>
  <si>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</si>
  <si>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</si>
  <si>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</si>
  <si>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</si>
  <si>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</si>
  <si>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</si>
  <si>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</si>
  <si>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</si>
  <si>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</si>
  <si>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</si>
  <si>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</si>
  <si>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</si>
  <si>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</si>
  <si>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</si>
  <si>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</si>
  <si>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</si>
  <si>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</si>
  <si>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</si>
  <si>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</si>
  <si>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</si>
  <si>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</si>
  <si>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</si>
  <si>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</si>
  <si>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</si>
  <si>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</si>
  <si>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</si>
  <si>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</si>
  <si>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</si>
  <si>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</si>
  <si>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</si>
  <si>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</si>
  <si>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</si>
  <si>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</si>
  <si>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</si>
  <si>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</si>
  <si>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</si>
  <si>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</si>
  <si>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</si>
  <si>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</si>
  <si>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</si>
  <si>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</si>
  <si>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</si>
  <si>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</si>
  <si>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</si>
  <si>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</si>
  <si>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</si>
  <si>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</si>
  <si>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</si>
  <si>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</si>
  <si>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</si>
  <si>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</si>
  <si>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</si>
  <si>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</si>
  <si>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</si>
  <si>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</si>
  <si>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</si>
  <si>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</si>
  <si>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</si>
  <si>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</si>
  <si>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</si>
  <si>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</si>
  <si>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</si>
  <si>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</si>
  <si>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</si>
  <si>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</si>
  <si>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</si>
  <si>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</si>
  <si>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</si>
  <si>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</si>
  <si>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</si>
  <si>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</si>
  <si>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</si>
  <si>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</si>
  <si>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</si>
  <si>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</si>
  <si>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</si>
  <si>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</si>
  <si>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</si>
  <si>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</si>
  <si>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</si>
  <si>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</si>
  <si>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</si>
  <si>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</si>
  <si>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</si>
  <si>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</si>
  <si>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</si>
  <si>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</si>
  <si>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</si>
  <si>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</si>
  <si>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</si>
  <si>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</si>
  <si>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</si>
  <si>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</si>
  <si>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</si>
  <si>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</si>
  <si>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</si>
  <si>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</si>
  <si>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</si>
  <si>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</si>
  <si>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</si>
  <si>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</si>
  <si>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</si>
  <si>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</si>
  <si>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</si>
  <si>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</si>
  <si>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</si>
  <si>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</si>
  <si>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</si>
  <si>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</si>
  <si>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</si>
  <si>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</si>
  <si>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</si>
  <si>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</si>
  <si>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</si>
  <si>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</si>
  <si>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</si>
  <si>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</si>
  <si>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</si>
  <si>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</si>
  <si>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</si>
  <si>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</si>
  <si>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</si>
  <si>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</si>
  <si>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</si>
  <si>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</si>
  <si>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</si>
  <si>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</si>
  <si>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</si>
  <si>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</si>
  <si>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</si>
  <si>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</si>
  <si>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</si>
  <si>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</si>
  <si>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</si>
  <si>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</si>
  <si>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</si>
  <si>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</si>
  <si>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</si>
  <si>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</si>
  <si>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</si>
  <si>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</si>
  <si>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</si>
  <si>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</si>
  <si>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</si>
  <si>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</si>
  <si>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</si>
  <si>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</si>
  <si>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</si>
  <si>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</si>
  <si>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</si>
  <si>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</si>
  <si>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</si>
  <si>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</si>
  <si>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</si>
  <si>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</si>
  <si>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</si>
  <si>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</si>
  <si>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</si>
  <si>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</si>
  <si>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</si>
  <si>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</si>
  <si>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</si>
  <si>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</si>
  <si>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</si>
  <si>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</si>
  <si>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</si>
  <si>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</si>
  <si>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</si>
  <si>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</si>
  <si>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</si>
  <si>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</si>
  <si>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</si>
  <si>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</si>
  <si>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</si>
  <si>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</si>
  <si>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</si>
  <si>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</si>
  <si>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</si>
  <si>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</si>
  <si>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</si>
  <si>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</si>
  <si>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</si>
  <si>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</si>
  <si>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</si>
  <si>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</si>
  <si>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</si>
  <si>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</si>
  <si>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</si>
  <si>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</si>
  <si>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</si>
  <si>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</si>
  <si>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</si>
  <si>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</si>
  <si>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</si>
  <si>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</si>
  <si>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</si>
  <si>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</si>
  <si>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</si>
  <si>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</si>
  <si>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</si>
  <si>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</si>
  <si>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</si>
  <si>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</si>
  <si>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</si>
  <si>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</si>
  <si>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</si>
  <si>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</si>
  <si>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</si>
  <si>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</si>
  <si>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</si>
  <si>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</si>
  <si>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</si>
  <si>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</si>
  <si>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</si>
  <si>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</si>
  <si>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</si>
  <si>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</si>
  <si>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</si>
  <si>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</si>
  <si>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</si>
  <si>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</si>
  <si>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</si>
  <si>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</si>
  <si>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</si>
  <si>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</si>
  <si>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</si>
  <si>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</si>
  <si>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</si>
  <si>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</si>
  <si>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</si>
  <si>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</si>
  <si>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</si>
  <si>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</si>
  <si>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</si>
  <si>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</si>
  <si>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</si>
  <si>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</si>
  <si>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</si>
  <si>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</si>
  <si>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</si>
  <si>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</si>
  <si>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</si>
  <si>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</si>
  <si>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</si>
  <si>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</si>
  <si>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</si>
  <si>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</si>
  <si>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</si>
  <si>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</si>
  <si>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</si>
  <si>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</si>
  <si>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</si>
  <si>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</si>
  <si>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</si>
  <si>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</si>
  <si>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</si>
  <si>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</si>
  <si>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</si>
  <si>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</si>
  <si>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</si>
  <si>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</si>
  <si>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</si>
  <si>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</si>
  <si>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</si>
  <si>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</si>
  <si>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</si>
  <si>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</si>
  <si>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</si>
  <si>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</si>
  <si>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</si>
  <si>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</si>
  <si>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</si>
  <si>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</si>
  <si>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</si>
  <si>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</si>
  <si>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</si>
  <si>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</si>
  <si>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</si>
  <si>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</si>
  <si>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</si>
  <si>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</si>
  <si>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</si>
  <si>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</si>
  <si>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</si>
  <si>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</si>
  <si>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</si>
  <si>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</si>
  <si>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</si>
  <si>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</si>
  <si>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</si>
  <si>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</si>
  <si>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</si>
  <si>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</si>
  <si>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</si>
  <si>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</si>
  <si>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</si>
  <si>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</si>
  <si>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</si>
  <si>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</si>
  <si>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</si>
  <si>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</si>
  <si>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</si>
  <si>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</si>
  <si>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</si>
  <si>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</si>
  <si>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</si>
  <si>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</si>
  <si>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</si>
  <si>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</si>
  <si>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</si>
  <si>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</si>
  <si>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</si>
  <si>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</si>
  <si>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</si>
  <si>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</si>
  <si>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</si>
  <si>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</si>
  <si>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</si>
  <si>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</si>
  <si>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</si>
  <si>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</si>
  <si>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</si>
  <si>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</si>
  <si>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</si>
  <si>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</si>
  <si>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</si>
  <si>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</si>
  <si>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</si>
  <si>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</si>
  <si>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</si>
  <si>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</si>
  <si>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</si>
  <si>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</si>
  <si>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</si>
  <si>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</si>
  <si>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</si>
  <si>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</si>
  <si>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</si>
  <si>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</si>
  <si>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</si>
  <si>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</si>
  <si>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</si>
  <si>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</si>
  <si>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</si>
  <si>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</si>
  <si>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</si>
  <si>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</si>
  <si>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</si>
  <si>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</si>
  <si>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</si>
  <si>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</si>
  <si>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</si>
  <si>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</si>
  <si>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</si>
  <si>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</si>
  <si>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</si>
  <si>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</si>
  <si>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</si>
  <si>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</si>
  <si>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</si>
  <si>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</si>
  <si>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</si>
  <si>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</si>
  <si>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</si>
  <si>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</si>
  <si>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</si>
  <si>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</si>
  <si>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</si>
  <si>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</si>
  <si>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</si>
  <si>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</si>
  <si>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</si>
  <si>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</si>
  <si>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</si>
  <si>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</si>
  <si>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</si>
  <si>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</si>
  <si>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</si>
  <si>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</si>
  <si>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</si>
  <si>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</si>
  <si>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</si>
  <si>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</si>
  <si>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</si>
  <si>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</si>
  <si>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</si>
  <si>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</si>
  <si>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</si>
  <si>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</si>
  <si>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</si>
  <si>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</si>
  <si>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</si>
  <si>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</si>
  <si>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</si>
  <si>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</si>
  <si>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</si>
  <si>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</si>
  <si>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</si>
  <si>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</si>
  <si>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</si>
  <si>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</si>
  <si>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</si>
  <si>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</si>
  <si>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</si>
  <si>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</si>
  <si>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</si>
  <si>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</si>
  <si>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</si>
  <si>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</si>
  <si>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</si>
  <si>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</si>
  <si>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</si>
  <si>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</si>
  <si>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</si>
  <si>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</si>
  <si>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</si>
  <si>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</si>
  <si>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</si>
  <si>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</si>
  <si>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</si>
  <si>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</si>
  <si>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</si>
  <si>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</si>
  <si>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</si>
  <si>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</si>
  <si>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</si>
  <si>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</si>
  <si>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</si>
  <si>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</si>
  <si>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</si>
  <si>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</si>
  <si>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</si>
  <si>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</si>
  <si>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</si>
  <si>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</si>
  <si>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</si>
  <si>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</si>
  <si>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</si>
  <si>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</si>
  <si>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</si>
  <si>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</si>
  <si>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</si>
  <si>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</si>
  <si>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</si>
  <si>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</si>
  <si>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</si>
  <si>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</si>
  <si>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</si>
  <si>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</si>
  <si>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</si>
  <si>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</si>
  <si>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</si>
  <si>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</si>
  <si>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</si>
  <si>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</si>
  <si>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</si>
  <si>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</si>
  <si>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</si>
  <si>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</si>
  <si>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</si>
  <si>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</si>
  <si>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</si>
  <si>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</si>
  <si>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</si>
  <si>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</si>
  <si>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</si>
  <si>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</si>
  <si>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</si>
  <si>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</si>
  <si>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</si>
  <si>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</si>
  <si>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</si>
  <si>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</si>
  <si>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</si>
  <si>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</si>
  <si>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</si>
  <si>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</si>
  <si>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</si>
  <si>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</si>
  <si>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</si>
  <si>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</si>
  <si>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</si>
  <si>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</si>
  <si>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</si>
  <si>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</si>
  <si>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</si>
  <si>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</si>
  <si>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</si>
  <si>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</si>
  <si>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</si>
  <si>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</si>
  <si>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</si>
  <si>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</si>
  <si>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</si>
  <si>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</si>
  <si>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</si>
  <si>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</si>
  <si>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</si>
  <si>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</si>
  <si>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</si>
  <si>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</si>
  <si>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</si>
  <si>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</si>
  <si>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</si>
  <si>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</si>
  <si>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</si>
  <si>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</si>
  <si>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</si>
  <si>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</si>
  <si>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</si>
  <si>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</si>
  <si>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</si>
  <si>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</si>
  <si>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</si>
  <si>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</si>
  <si>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</si>
  <si>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</si>
  <si>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</si>
  <si>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</si>
  <si>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</si>
  <si>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</si>
  <si>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</si>
  <si>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</si>
  <si>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</si>
  <si>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</si>
  <si>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</si>
  <si>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</si>
  <si>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</si>
  <si>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</si>
  <si>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</si>
  <si>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</si>
  <si>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</si>
  <si>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</si>
  <si>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</si>
  <si>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</si>
  <si>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</si>
  <si>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</si>
  <si>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</si>
  <si>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</si>
  <si>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</si>
  <si>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</si>
  <si>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</si>
  <si>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</si>
  <si>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</si>
  <si>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</si>
  <si>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</si>
  <si>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</si>
  <si>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</si>
  <si>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</si>
  <si>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</si>
  <si>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</si>
  <si>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</si>
  <si>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</si>
  <si>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</si>
  <si>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</si>
  <si>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</si>
  <si>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</si>
  <si>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</si>
  <si>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</si>
  <si>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</si>
  <si>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</si>
  <si>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</si>
  <si>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</si>
  <si>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</si>
  <si>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</si>
  <si>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</si>
  <si>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</si>
  <si>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</si>
  <si>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</si>
  <si>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</si>
  <si>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</si>
  <si>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</si>
  <si>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</si>
  <si>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</si>
  <si>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</si>
  <si>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</si>
  <si>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</si>
  <si>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</si>
  <si>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</si>
  <si>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</si>
  <si>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</si>
  <si>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</si>
  <si>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</si>
  <si>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</si>
  <si>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</si>
  <si>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</si>
  <si>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</si>
  <si>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</si>
  <si>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</si>
  <si>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</si>
  <si>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</si>
  <si>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</si>
  <si>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</si>
  <si>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</si>
  <si>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</si>
  <si>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</si>
  <si>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</si>
  <si>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</si>
  <si>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</si>
  <si>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</si>
  <si>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</si>
  <si>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</si>
  <si>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</si>
  <si>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</si>
  <si>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</si>
  <si>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</si>
  <si>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</si>
  <si>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</si>
  <si>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</si>
  <si>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</si>
  <si>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</si>
  <si>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</si>
  <si>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</si>
  <si>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</si>
  <si>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</si>
  <si>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</si>
  <si>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</si>
  <si>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</si>
  <si>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</si>
  <si>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</si>
  <si>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</si>
  <si>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</si>
  <si>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</si>
  <si>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</si>
  <si>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</si>
  <si>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</si>
  <si>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</si>
  <si>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</si>
  <si>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</si>
  <si>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</si>
  <si>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</si>
  <si>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</si>
  <si>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</si>
  <si>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</si>
  <si>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</si>
  <si>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</si>
  <si>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</si>
  <si>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</si>
  <si>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</si>
  <si>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</si>
  <si>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</si>
  <si>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</si>
  <si>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</si>
  <si>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</si>
  <si>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</si>
  <si>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</si>
  <si>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</si>
  <si>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</si>
  <si>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</si>
  <si>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</si>
  <si>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</si>
  <si>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</si>
  <si>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</si>
  <si>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</si>
  <si>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</si>
  <si>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</si>
  <si>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</si>
  <si>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</si>
  <si>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</si>
  <si>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</si>
  <si>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</si>
  <si>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</si>
  <si>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</si>
  <si>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</si>
  <si>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</si>
  <si>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</si>
  <si>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</si>
  <si>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</si>
  <si>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</si>
  <si>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</si>
  <si>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</si>
  <si>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</si>
  <si>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</si>
  <si>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</si>
  <si>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</si>
  <si>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</si>
  <si>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</si>
  <si>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</si>
  <si>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</si>
  <si>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</si>
  <si>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</si>
  <si>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</si>
  <si>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</si>
  <si>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</si>
  <si>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</si>
  <si>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</si>
  <si>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</si>
  <si>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</si>
  <si>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</si>
  <si>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</si>
  <si>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</si>
  <si>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</si>
  <si>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</si>
  <si>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</si>
  <si>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</si>
  <si>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</si>
  <si>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</si>
  <si>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</si>
  <si>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</si>
  <si>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</si>
  <si>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</si>
  <si>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</si>
  <si>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</si>
  <si>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</si>
  <si>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</si>
  <si>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</si>
  <si>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</si>
  <si>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</si>
  <si>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</si>
  <si>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</si>
  <si>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</si>
  <si>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</si>
  <si>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</si>
  <si>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</si>
  <si>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</si>
  <si>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</si>
  <si>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</si>
  <si>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</si>
  <si>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</si>
  <si>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</si>
  <si>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</si>
  <si>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</si>
  <si>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</si>
  <si>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</si>
  <si>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</si>
  <si>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</si>
  <si>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</si>
  <si>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</si>
  <si>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</si>
  <si>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</si>
  <si>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</si>
  <si>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</si>
  <si>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</si>
  <si>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</si>
  <si>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</si>
  <si>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</si>
  <si>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</si>
  <si>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</si>
  <si>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</si>
  <si>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</si>
  <si>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</si>
  <si>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</si>
  <si>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</si>
  <si>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</si>
  <si>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</si>
  <si>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</si>
  <si>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</si>
  <si>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</si>
  <si>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</si>
  <si>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</si>
  <si>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</si>
  <si>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</si>
  <si>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</si>
  <si>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</si>
  <si>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</si>
  <si>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</si>
  <si>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</si>
  <si>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</si>
  <si>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</si>
  <si>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</si>
  <si>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</si>
  <si>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</si>
  <si>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</si>
  <si>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</si>
  <si>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</si>
  <si>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</si>
  <si>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</si>
  <si>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</si>
  <si>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</si>
  <si>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</si>
  <si>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</si>
  <si>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</si>
  <si>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</si>
  <si>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</si>
  <si>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</si>
  <si>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</si>
  <si>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</si>
  <si>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</si>
  <si>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</si>
  <si>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</si>
  <si>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</si>
  <si>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</si>
  <si>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</si>
  <si>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</si>
  <si>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</si>
  <si>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</si>
  <si>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</si>
  <si>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</si>
  <si>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</si>
  <si>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</si>
  <si>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</si>
  <si>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</si>
  <si>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</si>
  <si>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</si>
  <si>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</si>
  <si>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</si>
  <si>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</si>
  <si>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</si>
  <si>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</si>
  <si>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</si>
  <si>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</si>
  <si>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</si>
  <si>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</si>
  <si>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</si>
  <si>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</si>
  <si>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</si>
  <si>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</si>
  <si>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</si>
  <si>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</si>
  <si>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</si>
  <si>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</si>
  <si>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</si>
  <si>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</si>
  <si>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</si>
  <si>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</si>
  <si>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</si>
  <si>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</si>
  <si>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</si>
  <si>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</si>
  <si>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</si>
  <si>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</si>
  <si>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</si>
  <si>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</si>
  <si>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</si>
  <si>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</si>
  <si>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</si>
  <si>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</si>
  <si>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</si>
  <si>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</si>
  <si>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</si>
  <si>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</si>
  <si>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</si>
  <si>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</si>
  <si>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</si>
  <si>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</si>
  <si>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</si>
  <si>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</si>
  <si>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</si>
  <si>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</si>
  <si>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</si>
  <si>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</si>
  <si>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</si>
  <si>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</si>
  <si>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</si>
  <si>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</si>
  <si>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</si>
  <si>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</si>
  <si>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</si>
  <si>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</si>
  <si>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</si>
  <si>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</si>
  <si>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</si>
  <si>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</si>
  <si>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</si>
  <si>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</si>
  <si>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</si>
  <si>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</si>
  <si>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</si>
  <si>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</si>
  <si>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</si>
  <si>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</si>
  <si>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</si>
  <si>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</si>
  <si>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</si>
  <si>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</si>
  <si>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</si>
  <si>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</si>
  <si>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</si>
  <si>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</si>
  <si>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</si>
  <si>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</si>
  <si>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</si>
  <si>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</si>
  <si>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</si>
  <si>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</si>
  <si>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</si>
  <si>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</si>
  <si>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</si>
  <si>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</si>
  <si>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</si>
  <si>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</si>
  <si>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</si>
  <si>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</si>
  <si>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</si>
  <si>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</si>
  <si>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</si>
  <si>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</si>
  <si>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</si>
  <si>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</si>
  <si>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</si>
  <si>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</si>
  <si>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</si>
  <si>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</si>
  <si>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</si>
  <si>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</si>
  <si>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</si>
  <si>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</si>
  <si>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</si>
  <si>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</si>
  <si>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</si>
  <si>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</si>
  <si>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</si>
  <si>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</si>
  <si>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</si>
  <si>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</si>
  <si>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</si>
  <si>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</si>
  <si>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</si>
  <si>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</si>
  <si>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</si>
  <si>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</si>
  <si>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</si>
  <si>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</si>
  <si>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</si>
  <si>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</si>
  <si>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</si>
  <si>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</si>
  <si>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</si>
  <si>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</si>
  <si>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</si>
  <si>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</si>
  <si>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</si>
  <si>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</si>
  <si>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</si>
  <si>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</si>
  <si>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</si>
  <si>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</si>
  <si>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</si>
  <si>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</si>
  <si>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</si>
  <si>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</si>
  <si>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</si>
  <si>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</si>
  <si>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</si>
  <si>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</si>
  <si>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</si>
  <si>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</si>
  <si>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</si>
  <si>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</si>
  <si>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</si>
  <si>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</si>
  <si>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</si>
  <si>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</si>
  <si>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</si>
  <si>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</si>
  <si>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</si>
  <si>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</si>
  <si>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</si>
  <si>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</si>
  <si>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</si>
  <si>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</si>
  <si>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</si>
  <si>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</si>
  <si>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</si>
  <si>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</si>
  <si>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</si>
  <si>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</si>
  <si>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</si>
  <si>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</si>
  <si>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</si>
  <si>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</si>
  <si>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</si>
  <si>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</si>
  <si>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</si>
  <si>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</si>
  <si>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</si>
  <si>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</si>
  <si>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</si>
  <si>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</si>
  <si>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</si>
  <si>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</si>
  <si>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</si>
  <si>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</si>
  <si>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</si>
  <si>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</si>
  <si>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</si>
  <si>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</si>
  <si>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</si>
  <si>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</si>
  <si>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</si>
  <si>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</si>
  <si>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</si>
  <si>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</si>
  <si>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</si>
  <si>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</si>
  <si>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</si>
  <si>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</si>
  <si>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</si>
  <si>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</si>
  <si>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</si>
  <si>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</si>
  <si>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</si>
  <si>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</si>
  <si>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</si>
  <si>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</si>
  <si>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</si>
  <si>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</si>
  <si>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</si>
  <si>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</si>
  <si>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</si>
  <si>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</si>
  <si>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</si>
  <si>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</si>
  <si>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</si>
  <si>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</si>
  <si>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</si>
  <si>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</si>
  <si>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</si>
  <si>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</si>
  <si>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</si>
  <si>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</si>
  <si>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</si>
  <si>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</si>
  <si>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</si>
  <si>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</si>
  <si>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</si>
  <si>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</si>
  <si>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</si>
  <si>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</si>
  <si>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</si>
  <si>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</si>
  <si>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</si>
  <si>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</si>
  <si>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</si>
  <si>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</si>
  <si>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</si>
  <si>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</si>
  <si>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</si>
  <si>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</si>
  <si>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</si>
  <si>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</si>
  <si>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</si>
  <si>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</si>
  <si>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</si>
  <si>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</si>
  <si>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</si>
  <si>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</si>
  <si>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</si>
  <si>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</si>
  <si>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</si>
  <si>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</si>
  <si>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</si>
  <si>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</si>
  <si>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</si>
  <si>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</si>
  <si>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</si>
  <si>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</si>
  <si>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</si>
  <si>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</si>
  <si>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</si>
  <si>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</si>
  <si>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</si>
  <si>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</si>
  <si>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</si>
  <si>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</si>
  <si>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</si>
  <si>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</si>
  <si>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</si>
  <si>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</si>
  <si>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</si>
  <si>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</si>
  <si>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</si>
  <si>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</si>
  <si>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</si>
  <si>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</si>
  <si>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</si>
  <si>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</si>
  <si>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</si>
  <si>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</si>
  <si>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</si>
  <si>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</si>
  <si>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</si>
  <si>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</si>
  <si>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</si>
  <si>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</si>
  <si>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</si>
  <si>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</si>
  <si>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</si>
  <si>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</si>
  <si>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</si>
  <si>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</si>
  <si>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</si>
  <si>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</si>
  <si>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</si>
  <si>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</si>
  <si>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</si>
  <si>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</si>
  <si>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</si>
  <si>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</si>
  <si>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</si>
  <si>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</si>
  <si>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</si>
  <si>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</si>
  <si>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</si>
  <si>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</si>
  <si>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</si>
  <si>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</si>
  <si>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</si>
  <si>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</si>
  <si>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</si>
  <si>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</si>
  <si>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</si>
  <si>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</si>
  <si>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</si>
  <si>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</si>
  <si>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</si>
  <si>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</si>
  <si>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</si>
  <si>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</si>
  <si>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</si>
  <si>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</si>
  <si>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</si>
  <si>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</si>
  <si>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</si>
  <si>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</si>
  <si>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</si>
  <si>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</si>
  <si>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</si>
  <si>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</si>
  <si>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</si>
  <si>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</si>
  <si>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</si>
  <si>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</si>
  <si>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</si>
  <si>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</si>
  <si>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</si>
  <si>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</si>
  <si>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</si>
  <si>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</si>
  <si>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</si>
  <si>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</si>
  <si>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</si>
  <si>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</si>
  <si>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</si>
  <si>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</si>
  <si>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</si>
  <si>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</si>
  <si>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</si>
  <si>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</si>
  <si>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</si>
  <si>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</si>
  <si>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</si>
  <si>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</si>
  <si>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</si>
  <si>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</si>
  <si>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</si>
  <si>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</si>
  <si>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</si>
  <si>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</si>
  <si>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</si>
  <si>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</si>
  <si>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</si>
  <si>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</si>
  <si>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</si>
  <si>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</si>
  <si>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</si>
  <si>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</si>
  <si>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</si>
  <si>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</si>
  <si>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</si>
  <si>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</si>
  <si>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</si>
  <si>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</si>
  <si>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</si>
  <si>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</si>
  <si>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</si>
  <si>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</si>
  <si>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</si>
  <si>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</si>
  <si>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</si>
  <si>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</si>
  <si>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</si>
  <si>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</si>
  <si>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</si>
  <si>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</si>
  <si>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</si>
  <si>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</si>
  <si>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</si>
  <si>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</si>
  <si>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</si>
  <si>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</si>
  <si>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</si>
  <si>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</si>
  <si>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</si>
  <si>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</si>
  <si>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</si>
  <si>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</si>
  <si>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</si>
  <si>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</si>
  <si>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</si>
  <si>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</si>
  <si>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</si>
  <si>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</si>
  <si>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</si>
  <si>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</si>
  <si>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</si>
  <si>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</si>
  <si>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</si>
  <si>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</si>
  <si>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</si>
  <si>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</si>
  <si>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</si>
  <si>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</si>
  <si>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</si>
  <si>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</si>
  <si>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</si>
  <si>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</si>
  <si>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</si>
  <si>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</si>
  <si>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</si>
  <si>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</si>
  <si>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</si>
  <si>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</si>
  <si>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</si>
  <si>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</si>
  <si>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</si>
  <si>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</si>
  <si>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</si>
  <si>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</si>
  <si>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</si>
  <si>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</si>
  <si>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</si>
  <si>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</si>
  <si>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</si>
  <si>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</si>
  <si>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</si>
  <si>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</si>
  <si>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</si>
  <si>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</si>
  <si>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</si>
  <si>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</si>
  <si>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</si>
  <si>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</si>
  <si>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</si>
  <si>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</si>
  <si>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</si>
  <si>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</si>
  <si>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</si>
  <si>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</si>
  <si>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</si>
  <si>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</si>
  <si>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</si>
  <si>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</si>
  <si>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</si>
  <si>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</si>
  <si>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</si>
  <si>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</si>
  <si>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</si>
  <si>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</si>
  <si>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</si>
  <si>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</si>
  <si>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</si>
  <si>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</si>
  <si>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</si>
  <si>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</si>
  <si>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</si>
  <si>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</si>
  <si>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</si>
  <si>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</si>
  <si>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</si>
  <si>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</si>
  <si>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</si>
  <si>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</si>
  <si>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</si>
  <si>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</si>
  <si>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</si>
  <si>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</si>
  <si>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</si>
  <si>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</si>
  <si>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</si>
  <si>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</si>
  <si>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</si>
  <si>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</si>
  <si>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</si>
  <si>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</si>
  <si>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</si>
  <si>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</si>
  <si>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</si>
  <si>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</si>
  <si>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</si>
  <si>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</si>
  <si>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</si>
  <si>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</si>
  <si>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</si>
  <si>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</si>
  <si>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</si>
  <si>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</si>
  <si>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</si>
  <si>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</si>
  <si>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</si>
  <si>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</si>
  <si>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</si>
  <si>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</si>
  <si>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</si>
  <si>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</si>
  <si>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</si>
  <si>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</si>
  <si>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</si>
  <si>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</si>
  <si>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</si>
  <si>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</si>
  <si>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</si>
  <si>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</si>
  <si>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</si>
  <si>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</si>
  <si>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</si>
  <si>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</si>
  <si>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</si>
  <si>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</si>
  <si>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</si>
  <si>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</si>
  <si>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</si>
  <si>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</si>
  <si>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</si>
  <si>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</si>
  <si>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</si>
  <si>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</si>
  <si>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</si>
  <si>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</si>
  <si>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</si>
  <si>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</si>
  <si>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</si>
  <si>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</si>
  <si>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</si>
  <si>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</si>
  <si>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</si>
  <si>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</si>
  <si>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</si>
  <si>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</si>
  <si>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</si>
  <si>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</si>
  <si>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</si>
  <si>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</si>
  <si>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</si>
  <si>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</si>
  <si>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</si>
  <si>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</si>
  <si>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</si>
  <si>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</si>
  <si>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</si>
  <si>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</si>
  <si>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</si>
  <si>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</si>
  <si>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</si>
  <si>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</si>
  <si>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</si>
  <si>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</si>
  <si>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</si>
  <si>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</si>
  <si>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</si>
  <si>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</si>
  <si>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</si>
  <si>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</si>
  <si>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</si>
  <si>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</si>
  <si>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</si>
  <si>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</si>
  <si>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</si>
  <si>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</si>
  <si>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</si>
  <si>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</si>
  <si>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</si>
  <si>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</si>
  <si>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</si>
  <si>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</si>
  <si>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</si>
  <si>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</si>
  <si>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</si>
  <si>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</si>
  <si>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</si>
  <si>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</si>
  <si>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</si>
  <si>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</si>
  <si>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</si>
  <si>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</si>
  <si>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</si>
  <si>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</si>
  <si>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</si>
  <si>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</si>
  <si>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</si>
  <si>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</si>
  <si>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</si>
  <si>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</si>
  <si>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</si>
  <si>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</si>
  <si>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</si>
  <si>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</si>
  <si>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</si>
  <si>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</si>
  <si>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</si>
  <si>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</si>
  <si>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</si>
  <si>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</si>
  <si>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</si>
  <si>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</si>
  <si>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</si>
  <si>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</si>
  <si>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</si>
  <si>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</si>
  <si>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</si>
  <si>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</si>
  <si>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</si>
  <si>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</si>
  <si>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</si>
  <si>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</si>
  <si>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</si>
  <si>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</si>
  <si>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</si>
  <si>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</si>
  <si>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</si>
  <si>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</si>
  <si>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</si>
  <si>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</si>
  <si>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</si>
  <si>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</si>
  <si>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</si>
  <si>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</si>
  <si>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</si>
  <si>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</si>
  <si>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</si>
  <si>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</si>
  <si>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</si>
  <si>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</si>
  <si>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</si>
  <si>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</si>
  <si>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</si>
  <si>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</si>
  <si>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</si>
  <si>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</si>
  <si>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</si>
  <si>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</si>
  <si>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</si>
  <si>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</si>
  <si>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</si>
  <si>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</si>
  <si>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</si>
  <si>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</si>
  <si>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</si>
  <si>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</si>
  <si>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</si>
  <si>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</si>
  <si>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</si>
  <si>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</si>
  <si>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</si>
  <si>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</si>
  <si>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</si>
  <si>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</si>
  <si>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</si>
  <si>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</si>
  <si>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</si>
  <si>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</si>
  <si>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</si>
  <si>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</si>
  <si>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</si>
  <si>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</si>
  <si>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</si>
  <si>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</si>
  <si>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</si>
  <si>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</si>
  <si>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</si>
  <si>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</si>
  <si>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</si>
  <si>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</si>
  <si>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</si>
  <si>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</si>
  <si>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</si>
  <si>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</si>
  <si>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</si>
  <si>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</si>
  <si>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</si>
  <si>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</si>
  <si>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</si>
  <si>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</si>
  <si>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</si>
  <si>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</si>
  <si>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</si>
  <si>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</si>
  <si>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</si>
  <si>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</si>
  <si>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</si>
  <si>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</si>
  <si>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</si>
  <si>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</si>
  <si>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</si>
  <si>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</si>
  <si>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</si>
  <si>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</si>
  <si>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</si>
  <si>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</si>
  <si>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</si>
  <si>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</si>
  <si>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</si>
  <si>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</si>
  <si>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</si>
  <si>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</si>
  <si>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</si>
  <si>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</si>
  <si>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</si>
  <si>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</si>
  <si>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</si>
  <si>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</si>
  <si>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</si>
  <si>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</si>
  <si>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</si>
  <si>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</si>
  <si>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</si>
  <si>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</si>
  <si>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</si>
  <si>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</si>
  <si>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</si>
  <si>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</si>
  <si>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</si>
  <si>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</si>
  <si>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</si>
  <si>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</si>
  <si>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</si>
  <si>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</si>
  <si>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</si>
  <si>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</si>
  <si>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</si>
  <si>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</si>
  <si>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</si>
  <si>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</si>
  <si>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</si>
  <si>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</si>
  <si>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</si>
  <si>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</si>
  <si>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</si>
  <si>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</si>
  <si>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</si>
  <si>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</si>
  <si>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</si>
  <si>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</si>
  <si>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</si>
  <si>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</si>
  <si>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</si>
  <si>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</si>
  <si>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</si>
  <si>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</si>
  <si>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</si>
  <si>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</si>
  <si>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</si>
  <si>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</si>
  <si>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</si>
  <si>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</si>
  <si>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</si>
  <si>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</si>
  <si>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</si>
  <si>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</si>
  <si>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</si>
  <si>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</si>
  <si>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</si>
  <si>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</si>
  <si>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</si>
  <si>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</si>
  <si>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</si>
  <si>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</si>
  <si>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</si>
  <si>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</si>
  <si>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</si>
  <si>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</si>
  <si>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</si>
  <si>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</si>
  <si>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</si>
  <si>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</si>
  <si>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</si>
  <si>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</si>
  <si>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</si>
  <si>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</si>
  <si>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</si>
  <si>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</si>
  <si>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</si>
  <si>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</si>
  <si>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</si>
  <si>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</si>
  <si>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</si>
  <si>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</si>
  <si>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</si>
  <si>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</si>
  <si>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</si>
  <si>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</si>
  <si>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</si>
  <si>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</si>
  <si>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</si>
  <si>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</si>
  <si>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</si>
  <si>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</si>
  <si>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</si>
  <si>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</si>
  <si>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</si>
  <si>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</si>
  <si>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</si>
  <si>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</si>
  <si>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</si>
  <si>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</si>
  <si>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</si>
  <si>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</si>
  <si>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</si>
  <si>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</si>
  <si>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</si>
  <si>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</si>
  <si>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</si>
  <si>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</si>
  <si>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</si>
  <si>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</si>
  <si>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</si>
  <si>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</si>
  <si>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</si>
  <si>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</si>
  <si>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</si>
  <si>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</si>
  <si>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</si>
  <si>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</si>
  <si>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</si>
  <si>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</si>
  <si>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</si>
  <si>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</si>
  <si>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</si>
  <si>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</si>
  <si>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</si>
  <si>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</si>
  <si>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</si>
  <si>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</si>
  <si>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</si>
  <si>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</si>
  <si>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</si>
  <si>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</si>
  <si>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</si>
  <si>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</si>
  <si>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</si>
  <si>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</si>
  <si>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</si>
  <si>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</si>
  <si>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</si>
  <si>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</si>
  <si>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</si>
  <si>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</si>
  <si>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</si>
  <si>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</si>
  <si>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</si>
  <si>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</si>
  <si>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</si>
  <si>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</si>
  <si>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</si>
  <si>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</si>
  <si>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</si>
  <si>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</si>
  <si>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</si>
  <si>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</si>
  <si>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</si>
  <si>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</si>
  <si>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</si>
  <si>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</si>
  <si>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</si>
  <si>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</si>
  <si>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</si>
  <si>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</si>
  <si>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</si>
  <si>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</si>
  <si>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</si>
  <si>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</si>
  <si>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</si>
  <si>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</si>
  <si>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</si>
  <si>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</si>
  <si>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</si>
  <si>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</si>
  <si>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</si>
  <si>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</si>
  <si>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</si>
  <si>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</si>
  <si>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</si>
  <si>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</si>
  <si>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</si>
  <si>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</si>
  <si>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</si>
  <si>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</si>
  <si>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</si>
  <si>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</si>
  <si>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</si>
  <si>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</si>
  <si>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</si>
  <si>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</si>
  <si>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</si>
  <si>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</si>
  <si>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</si>
  <si>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</si>
  <si>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</si>
  <si>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</si>
  <si>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</si>
  <si>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</si>
  <si>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</si>
  <si>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</si>
  <si>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</si>
  <si>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</si>
  <si>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</si>
  <si>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</si>
  <si>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</si>
  <si>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</si>
  <si>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</si>
  <si>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</si>
  <si>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</si>
  <si>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</si>
  <si>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</si>
  <si>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</si>
  <si>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</si>
  <si>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</si>
  <si>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</si>
  <si>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</si>
  <si>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</si>
  <si>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</si>
  <si>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</si>
  <si>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</si>
  <si>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</si>
  <si>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</si>
  <si>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</si>
  <si>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</si>
  <si>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</si>
  <si>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</si>
  <si>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</si>
  <si>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</si>
  <si>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</si>
  <si>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</si>
  <si>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</si>
  <si>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</si>
  <si>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</si>
  <si>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</si>
  <si>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</si>
  <si>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</si>
  <si>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</si>
  <si>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</si>
  <si>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</si>
  <si>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</si>
  <si>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</si>
  <si>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</si>
  <si>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</si>
  <si>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</si>
  <si>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</si>
  <si>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</si>
  <si>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</si>
  <si>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</si>
  <si>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</si>
  <si>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</si>
  <si>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</si>
  <si>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</si>
  <si>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</si>
  <si>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</si>
  <si>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</si>
  <si>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</si>
  <si>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</si>
  <si>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</si>
  <si>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</si>
  <si>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</si>
  <si>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</si>
  <si>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</si>
  <si>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</si>
  <si>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</si>
  <si>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</si>
  <si>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</si>
  <si>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</si>
  <si>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</si>
  <si>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</si>
  <si>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</si>
  <si>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</si>
  <si>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</si>
  <si>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</si>
  <si>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</si>
  <si>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</si>
  <si>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</si>
  <si>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</si>
  <si>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</si>
  <si>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</si>
  <si>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</si>
  <si>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</si>
  <si>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</si>
  <si>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</si>
  <si>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</si>
  <si>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</si>
  <si>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</si>
  <si>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</si>
  <si>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</si>
  <si>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</si>
  <si>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</si>
  <si>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</si>
  <si>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</si>
  <si>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</si>
  <si>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</si>
  <si>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</si>
  <si>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</si>
  <si>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</si>
  <si>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</si>
  <si>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</si>
  <si>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</si>
  <si>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</si>
  <si>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</si>
  <si>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</si>
  <si>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</si>
  <si>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</si>
  <si>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</si>
  <si>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</si>
  <si>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</si>
  <si>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</si>
  <si>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</si>
  <si>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</si>
  <si>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</si>
  <si>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</si>
  <si>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</si>
  <si>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</si>
  <si>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</si>
  <si>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</si>
  <si>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</si>
  <si>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</si>
  <si>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</si>
  <si>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</si>
  <si>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</si>
  <si>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</si>
  <si>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</si>
  <si>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</si>
  <si>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</si>
  <si>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</si>
  <si>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</si>
  <si>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</si>
  <si>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</si>
  <si>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</si>
  <si>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</si>
  <si>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</si>
  <si>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</si>
  <si>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</si>
  <si>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</si>
  <si>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</si>
  <si>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</si>
  <si>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</si>
  <si>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</si>
  <si>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</si>
  <si>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</si>
  <si>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</si>
  <si>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</si>
  <si>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</si>
  <si>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</si>
  <si>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</si>
  <si>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</si>
  <si>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</si>
  <si>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</si>
  <si>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</si>
  <si>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</si>
  <si>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</si>
  <si>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</si>
  <si>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</si>
  <si>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</si>
  <si>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</si>
  <si>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</si>
  <si>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</si>
  <si>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</si>
  <si>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</si>
  <si>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</si>
  <si>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</si>
  <si>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</si>
  <si>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</si>
  <si>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</si>
  <si>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</si>
  <si>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</si>
  <si>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</si>
  <si>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</si>
  <si>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</si>
  <si>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</si>
  <si>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</si>
  <si>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</si>
  <si>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</si>
  <si>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</si>
  <si>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</si>
  <si>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</si>
  <si>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</si>
  <si>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</si>
  <si>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</si>
  <si>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</si>
  <si>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</si>
  <si>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</si>
  <si>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</si>
  <si>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</si>
  <si>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</si>
  <si>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</si>
  <si>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</si>
  <si>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</si>
  <si>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</si>
  <si>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</si>
  <si>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</si>
  <si>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</si>
  <si>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</si>
  <si>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</si>
  <si>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</si>
  <si>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</si>
  <si>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</si>
  <si>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</si>
  <si>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</si>
  <si>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</si>
  <si>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</si>
  <si>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</si>
  <si>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</si>
  <si>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</si>
  <si>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</si>
  <si>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</si>
  <si>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</si>
  <si>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</si>
  <si>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</si>
  <si>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</si>
  <si>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</si>
  <si>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</si>
  <si>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</si>
  <si>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</si>
  <si>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</si>
  <si>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</si>
  <si>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</si>
  <si>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</si>
  <si>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</si>
  <si>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</si>
  <si>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</si>
  <si>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</si>
  <si>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</si>
  <si>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</si>
  <si>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</si>
  <si>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</si>
  <si>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</si>
  <si>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</si>
  <si>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</si>
  <si>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</si>
  <si>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</si>
  <si>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</si>
  <si>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</si>
  <si>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</si>
  <si>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</si>
  <si>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</si>
  <si>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</si>
  <si>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</si>
  <si>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</si>
  <si>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</si>
  <si>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</si>
  <si>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</si>
  <si>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</si>
  <si>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</si>
  <si>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</si>
  <si>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</si>
  <si>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</si>
  <si>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</si>
  <si>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</si>
  <si>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</si>
  <si>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</si>
  <si>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</si>
  <si>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</si>
  <si>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</si>
  <si>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</si>
  <si>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</si>
  <si>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</si>
  <si>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</si>
  <si>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</si>
  <si>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</si>
  <si>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</si>
  <si>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</si>
  <si>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</si>
  <si>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</si>
  <si>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</si>
  <si>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</si>
  <si>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</si>
  <si>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</si>
  <si>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</si>
  <si>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</si>
  <si>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</si>
  <si>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</si>
  <si>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</si>
  <si>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</si>
  <si>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</si>
  <si>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</si>
  <si>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</si>
  <si>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</si>
  <si>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</si>
  <si>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</si>
  <si>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</si>
  <si>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</si>
  <si>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</si>
  <si>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</si>
  <si>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</si>
  <si>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</si>
  <si>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</si>
  <si>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</si>
  <si>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</si>
  <si>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</si>
  <si>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</si>
  <si>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</si>
  <si>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</si>
  <si>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</si>
  <si>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</si>
  <si>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</si>
  <si>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</si>
  <si>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</si>
  <si>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</si>
  <si>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</si>
  <si>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</si>
  <si>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</si>
  <si>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</si>
  <si>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</si>
  <si>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</si>
  <si>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</si>
  <si>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</si>
  <si>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</si>
  <si>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</si>
  <si>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</si>
  <si>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</si>
  <si>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</si>
  <si>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</si>
  <si>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</si>
  <si>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</si>
  <si>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</si>
  <si>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</si>
  <si>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</si>
  <si>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</si>
  <si>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</si>
  <si>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</si>
  <si>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</si>
  <si>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</si>
  <si>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</si>
  <si>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</si>
  <si>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</si>
  <si>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</si>
  <si>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</si>
  <si>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</si>
  <si>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</si>
  <si>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</si>
  <si>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</si>
  <si>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</si>
  <si>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</si>
  <si>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</si>
  <si>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</si>
  <si>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</si>
  <si>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</si>
  <si>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</si>
  <si>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</si>
  <si>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</si>
  <si>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</si>
  <si>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</si>
  <si>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</si>
  <si>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</si>
  <si>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</si>
  <si>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</si>
  <si>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</si>
  <si>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</si>
  <si>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</si>
  <si>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</si>
  <si>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</si>
  <si>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</si>
  <si>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</si>
  <si>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</si>
  <si>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</si>
  <si>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</si>
  <si>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</si>
  <si>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</si>
  <si>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</si>
  <si>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</si>
  <si>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</si>
  <si>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</si>
  <si>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</si>
  <si>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</si>
  <si>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</si>
  <si>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</si>
  <si>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</si>
  <si>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</si>
  <si>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</si>
  <si>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</si>
  <si>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</si>
  <si>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</si>
  <si>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</si>
  <si>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</si>
  <si>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</si>
  <si>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</si>
  <si>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</si>
  <si>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</si>
  <si>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</si>
  <si>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</si>
  <si>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</si>
  <si>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</si>
  <si>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</si>
  <si>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</si>
  <si>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</si>
  <si>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</si>
  <si>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</si>
  <si>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</si>
  <si>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</si>
  <si>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</si>
  <si>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</si>
  <si>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</si>
  <si>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</si>
  <si>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</si>
  <si>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</si>
  <si>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</si>
  <si>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</si>
  <si>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</si>
  <si>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</si>
  <si>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</si>
  <si>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</si>
  <si>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</si>
  <si>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</si>
  <si>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</si>
  <si>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</si>
  <si>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</si>
  <si>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</si>
  <si>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</si>
  <si>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</si>
  <si>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</si>
  <si>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</si>
  <si>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</si>
  <si>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</si>
  <si>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</si>
  <si>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</si>
  <si>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</si>
  <si>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</si>
  <si>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</si>
  <si>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</si>
  <si>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</si>
  <si>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</si>
  <si>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</si>
  <si>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</si>
  <si>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</si>
  <si>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</si>
  <si>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</si>
  <si>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</si>
  <si>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</si>
  <si>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</si>
  <si>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</si>
  <si>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</si>
  <si>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</si>
  <si>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</si>
  <si>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</si>
  <si>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</si>
  <si>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</si>
  <si>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</si>
  <si>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</si>
  <si>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</si>
  <si>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</si>
  <si>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</si>
  <si>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</si>
  <si>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</si>
  <si>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</si>
  <si>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</si>
  <si>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</si>
  <si>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</si>
  <si>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</si>
  <si>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</si>
  <si>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</si>
  <si>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</si>
  <si>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</si>
  <si>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</si>
  <si>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</si>
  <si>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</si>
  <si>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</si>
  <si>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</si>
  <si>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</si>
  <si>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</si>
  <si>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</si>
  <si>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</si>
  <si>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</si>
  <si>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</si>
  <si>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</si>
  <si>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</si>
  <si>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</si>
  <si>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</si>
  <si>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</si>
  <si>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</si>
  <si>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</si>
  <si>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</si>
  <si>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</si>
  <si>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</si>
  <si>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</si>
  <si>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</si>
  <si>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</si>
  <si>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</si>
  <si>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</si>
  <si>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</si>
  <si>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</si>
  <si>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</si>
  <si>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</si>
  <si>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</si>
  <si>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</si>
  <si>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</si>
  <si>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</si>
  <si>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</si>
  <si>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</si>
  <si>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</si>
  <si>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</si>
  <si>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</si>
  <si>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</si>
  <si>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</si>
  <si>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</si>
  <si>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</si>
  <si>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</si>
  <si>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</si>
  <si>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</si>
  <si>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</si>
  <si>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</si>
  <si>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</si>
  <si>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</si>
  <si>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</si>
  <si>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</si>
  <si>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</si>
  <si>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</si>
  <si>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</si>
  <si>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</si>
  <si>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</si>
  <si>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</si>
  <si>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</si>
  <si>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</si>
  <si>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</si>
  <si>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</si>
  <si>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</si>
  <si>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</si>
  <si>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</si>
  <si>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</si>
  <si>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</si>
  <si>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</si>
  <si>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</si>
  <si>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</si>
  <si>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</si>
  <si>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</si>
  <si>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</si>
  <si>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</si>
  <si>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</si>
  <si>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</si>
  <si>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</si>
  <si>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</si>
  <si>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</si>
  <si>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</si>
  <si>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</si>
  <si>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</si>
  <si>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</si>
  <si>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</si>
  <si>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</si>
  <si>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</si>
  <si>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</si>
  <si>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</si>
  <si>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</si>
  <si>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</si>
  <si>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</si>
  <si>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</si>
  <si>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</si>
  <si>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</si>
  <si>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</si>
  <si>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</si>
  <si>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</si>
  <si>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</si>
  <si>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</si>
  <si>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</si>
  <si>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</si>
  <si>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</si>
  <si>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</si>
  <si>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</si>
  <si>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</si>
  <si>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</si>
  <si>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</si>
  <si>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</si>
  <si>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</si>
  <si>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</si>
  <si>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</si>
  <si>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</si>
  <si>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</si>
  <si>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</si>
  <si>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</si>
  <si>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</si>
  <si>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</si>
  <si>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</si>
  <si>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</si>
  <si>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</si>
  <si>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</si>
  <si>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</si>
  <si>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</si>
  <si>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</si>
  <si>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</si>
  <si>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</si>
  <si>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</si>
  <si>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</si>
  <si>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</si>
  <si>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</si>
  <si>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</si>
  <si>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</si>
  <si>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</si>
  <si>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</si>
  <si>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</si>
  <si>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</si>
  <si>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</si>
  <si>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</si>
  <si>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</si>
  <si>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</si>
  <si>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</si>
  <si>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</si>
  <si>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</si>
  <si>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</si>
  <si>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</si>
  <si>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</si>
  <si>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</si>
  <si>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</si>
  <si>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</si>
  <si>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</si>
  <si>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</si>
  <si>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</si>
  <si>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</si>
  <si>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</si>
  <si>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</si>
  <si>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</si>
  <si>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</si>
  <si>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</si>
  <si>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</si>
  <si>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</si>
  <si>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</si>
  <si>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</si>
  <si>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</si>
  <si>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</si>
  <si>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</si>
  <si>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</si>
  <si>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</si>
  <si>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</si>
  <si>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</si>
  <si>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</si>
  <si>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</si>
  <si>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</si>
  <si>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</si>
  <si>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</si>
  <si>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</si>
  <si>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</si>
  <si>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</si>
  <si>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</si>
  <si>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</si>
  <si>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</si>
  <si>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</si>
  <si>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</si>
  <si>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</si>
  <si>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</si>
  <si>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</si>
  <si>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</si>
  <si>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</si>
  <si>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</si>
  <si>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</si>
  <si>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</si>
  <si>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</si>
  <si>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</si>
  <si>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</si>
  <si>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</si>
  <si>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</si>
  <si>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</si>
  <si>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</si>
  <si>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</si>
  <si>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</si>
  <si>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</si>
  <si>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</si>
  <si>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</si>
  <si>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</si>
  <si>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</si>
  <si>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</si>
  <si>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</si>
  <si>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</si>
  <si>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</si>
  <si>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</si>
  <si>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</si>
  <si>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</si>
  <si>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</si>
  <si>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</si>
  <si>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</si>
  <si>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</si>
  <si>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</si>
  <si>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</si>
  <si>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</si>
  <si>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</si>
  <si>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</si>
  <si>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</si>
  <si>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</si>
  <si>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</si>
  <si>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</si>
  <si>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</si>
  <si>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</si>
  <si>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</si>
  <si>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</si>
  <si>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</si>
  <si>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</si>
  <si>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</si>
  <si>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</si>
  <si>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</si>
  <si>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</si>
  <si>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</si>
  <si>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</si>
  <si>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</si>
  <si>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</si>
  <si>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</si>
  <si>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</si>
  <si>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</si>
  <si>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</si>
  <si>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</si>
  <si>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</si>
  <si>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</si>
  <si>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</si>
  <si>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</si>
  <si>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</si>
  <si>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</si>
  <si>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</si>
  <si>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</si>
  <si>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</si>
  <si>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</si>
  <si>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</si>
  <si>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</si>
  <si>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</si>
  <si>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</si>
  <si>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</si>
  <si>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</si>
  <si>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</si>
  <si>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</si>
  <si>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</si>
  <si>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</si>
  <si>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</si>
  <si>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</si>
  <si>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</si>
  <si>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</si>
  <si>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</si>
  <si>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</si>
  <si>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</si>
  <si>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</si>
  <si>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</si>
  <si>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</si>
  <si>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</si>
  <si>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</si>
  <si>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</si>
  <si>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</si>
  <si>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</si>
  <si>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</si>
  <si>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</si>
  <si>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</si>
  <si>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</si>
  <si>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</si>
  <si>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</si>
  <si>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</si>
  <si>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</si>
  <si>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</si>
  <si>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</si>
  <si>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</si>
  <si>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</si>
  <si>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</si>
  <si>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</si>
  <si>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</si>
  <si>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</si>
  <si>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</si>
  <si>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</si>
  <si>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</si>
  <si>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</si>
  <si>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</si>
  <si>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</si>
  <si>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</si>
  <si>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</si>
  <si>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</si>
  <si>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</si>
  <si>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</si>
  <si>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</si>
  <si>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</si>
  <si>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</si>
  <si>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</si>
  <si>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</si>
  <si>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</si>
  <si>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</si>
  <si>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</si>
  <si>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</si>
  <si>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</si>
  <si>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</si>
  <si>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</si>
  <si>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</si>
  <si>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</si>
  <si>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</si>
  <si>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</si>
  <si>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</si>
  <si>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</si>
  <si>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</si>
  <si>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</si>
  <si>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</si>
  <si>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</si>
  <si>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</si>
  <si>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</si>
  <si>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</si>
  <si>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</si>
  <si>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</si>
  <si>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</si>
  <si>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</si>
  <si>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</si>
  <si>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</si>
  <si>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</si>
  <si>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</si>
  <si>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</si>
  <si>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</si>
  <si>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</si>
  <si>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</si>
  <si>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</si>
  <si>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</si>
  <si>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</si>
  <si>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</si>
  <si>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</si>
  <si>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</si>
  <si>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</si>
  <si>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</si>
  <si>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</si>
  <si>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</si>
  <si>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</si>
  <si>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</si>
  <si>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</si>
  <si>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</si>
  <si>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</si>
  <si>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</si>
  <si>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</si>
  <si>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</si>
  <si>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</si>
  <si>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</si>
  <si>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</si>
  <si>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</si>
  <si>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</si>
  <si>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</si>
  <si>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</si>
  <si>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</si>
  <si>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</si>
  <si>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</si>
  <si>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</si>
  <si>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</si>
  <si>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</si>
  <si>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</si>
  <si>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</si>
  <si>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</si>
  <si>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</si>
  <si>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</si>
  <si>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</si>
  <si>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</si>
  <si>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</si>
  <si>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</si>
  <si>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</si>
  <si>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</si>
  <si>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</si>
  <si>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</si>
  <si>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</si>
  <si>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</si>
  <si>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</si>
  <si>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</si>
  <si>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</si>
  <si>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</si>
  <si>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</si>
  <si>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</si>
  <si>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</si>
  <si>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</si>
  <si>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</si>
  <si>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</si>
  <si>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</si>
  <si>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</si>
  <si>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</si>
  <si>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</si>
  <si>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</si>
  <si>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</si>
  <si>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</si>
  <si>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</si>
  <si>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</si>
  <si>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</si>
  <si>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</si>
  <si>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</si>
  <si>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</si>
  <si>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</si>
  <si>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</si>
  <si>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</si>
  <si>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</si>
  <si>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</si>
  <si>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</si>
  <si>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</si>
  <si>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</si>
  <si>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</si>
  <si>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</si>
  <si>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</si>
  <si>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</si>
  <si>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</si>
  <si>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</si>
  <si>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</si>
  <si>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</si>
  <si>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</si>
  <si>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</si>
  <si>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</si>
  <si>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</si>
  <si>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</si>
  <si>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</si>
  <si>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</si>
  <si>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</si>
  <si>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</si>
  <si>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</si>
  <si>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</si>
  <si>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</si>
  <si>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</si>
  <si>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</si>
  <si>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</si>
  <si>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</si>
  <si>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</si>
  <si>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</si>
  <si>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</si>
  <si>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</si>
  <si>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</si>
  <si>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</si>
  <si>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</si>
  <si>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</si>
  <si>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</si>
  <si>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</si>
  <si>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</si>
  <si>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</si>
  <si>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</si>
  <si>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</si>
  <si>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</si>
  <si>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</si>
  <si>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</si>
  <si>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</si>
  <si>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</si>
  <si>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</si>
  <si>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</si>
  <si>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</si>
  <si>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</si>
  <si>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</si>
  <si>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</si>
  <si>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</si>
  <si>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</si>
  <si>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</si>
  <si>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</si>
  <si>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</si>
  <si>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</si>
  <si>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</si>
  <si>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</si>
  <si>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</si>
  <si>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</si>
  <si>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</si>
  <si>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</si>
  <si>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</si>
  <si>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</si>
  <si>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</si>
  <si>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</si>
  <si>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</si>
  <si>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</si>
  <si>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</si>
  <si>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</si>
  <si>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</si>
  <si>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</si>
  <si>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</si>
  <si>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</si>
  <si>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</si>
  <si>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</si>
  <si>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</si>
  <si>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</si>
  <si>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</si>
  <si>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</si>
  <si>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</si>
  <si>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</si>
  <si>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</si>
  <si>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</si>
  <si>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</si>
  <si>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</si>
  <si>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</si>
  <si>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</si>
  <si>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</si>
  <si>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</si>
  <si>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</si>
  <si>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</si>
  <si>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</si>
  <si>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</si>
  <si>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</si>
  <si>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</si>
  <si>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</si>
  <si>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</si>
  <si>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</si>
  <si>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</si>
  <si>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</si>
  <si>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</si>
  <si>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</si>
  <si>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</si>
  <si>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</si>
  <si>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</si>
  <si>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</si>
  <si>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</si>
  <si>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</si>
  <si>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</si>
  <si>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</si>
  <si>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</si>
  <si>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</si>
  <si>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</si>
  <si>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</si>
  <si>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</si>
  <si>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</si>
  <si>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</si>
  <si>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</si>
  <si>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</si>
  <si>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</si>
  <si>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</si>
  <si>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</si>
  <si>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</si>
  <si>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</si>
  <si>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</si>
  <si>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</si>
  <si>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</si>
  <si>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</si>
  <si>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</si>
  <si>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</si>
  <si>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</si>
  <si>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</si>
  <si>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</si>
  <si>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</si>
  <si>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</si>
  <si>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</si>
  <si>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</si>
  <si>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</si>
  <si>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</si>
  <si>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</si>
  <si>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</si>
  <si>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</si>
  <si>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</si>
  <si>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</si>
  <si>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</si>
  <si>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</si>
  <si>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</si>
  <si>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</si>
  <si>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</si>
  <si>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</si>
  <si>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</si>
  <si>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</si>
  <si>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</si>
  <si>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</si>
  <si>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</si>
  <si>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</si>
  <si>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</si>
  <si>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</si>
  <si>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</si>
  <si>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</si>
  <si>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</si>
  <si>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</si>
  <si>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</si>
  <si>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</si>
  <si>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</si>
  <si>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</si>
  <si>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</si>
  <si>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</si>
  <si>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</si>
  <si>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</si>
  <si>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</si>
  <si>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</si>
  <si>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</si>
  <si>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</si>
  <si>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</si>
  <si>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</si>
  <si>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</si>
  <si>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</si>
  <si>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</si>
  <si>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</si>
  <si>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</si>
  <si>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</si>
  <si>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</si>
  <si>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</si>
  <si>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</si>
  <si>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</si>
  <si>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</si>
  <si>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</si>
  <si>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</si>
  <si>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</si>
  <si>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</si>
  <si>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</si>
  <si>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</si>
  <si>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</si>
  <si>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</si>
  <si>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</si>
  <si>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</si>
  <si>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</si>
  <si>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</si>
  <si>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</si>
  <si>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</si>
  <si>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</si>
  <si>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</si>
  <si>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</si>
  <si>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</si>
  <si>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</si>
  <si>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</si>
  <si>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</si>
  <si>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</si>
  <si>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</si>
  <si>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</si>
  <si>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</si>
  <si>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</si>
  <si>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</si>
  <si>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</si>
  <si>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</si>
  <si>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</si>
  <si>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</si>
  <si>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</si>
  <si>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</si>
  <si>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</si>
  <si>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</si>
  <si>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</si>
  <si>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</si>
  <si>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</si>
  <si>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</si>
  <si>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</si>
  <si>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</si>
  <si>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</si>
  <si>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</si>
  <si>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</si>
  <si>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</si>
  <si>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</si>
  <si>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</si>
  <si>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</si>
  <si>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</si>
  <si>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</si>
  <si>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</si>
  <si>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</si>
  <si>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</si>
  <si>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</si>
  <si>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</si>
  <si>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</si>
  <si>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</si>
  <si>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</si>
  <si>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</si>
  <si>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</si>
  <si>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</si>
  <si>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</si>
  <si>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</si>
  <si>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</si>
  <si>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</si>
  <si>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</si>
  <si>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</si>
  <si>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</si>
  <si>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</si>
  <si>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</si>
  <si>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</si>
  <si>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</si>
  <si>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</si>
  <si>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</si>
  <si>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</si>
  <si>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</si>
  <si>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</si>
  <si>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</si>
  <si>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</si>
  <si>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</si>
  <si>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</si>
  <si>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</si>
  <si>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</si>
  <si>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</si>
  <si>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</si>
  <si>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</si>
  <si>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</si>
  <si>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</si>
  <si>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</si>
  <si>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</si>
  <si>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</si>
  <si>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</si>
  <si>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</si>
  <si>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</si>
  <si>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</si>
  <si>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</si>
  <si>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</si>
  <si>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</si>
  <si>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</si>
  <si>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</si>
  <si>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</si>
  <si>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</si>
  <si>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</si>
  <si>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</si>
  <si>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</si>
  <si>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</si>
  <si>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</si>
  <si>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</si>
  <si>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</si>
  <si>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</si>
  <si>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</si>
  <si>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</si>
  <si>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</si>
  <si>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</si>
  <si>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</si>
  <si>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</si>
  <si>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</si>
  <si>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</si>
  <si>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</si>
  <si>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</si>
  <si>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</si>
  <si>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</si>
  <si>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</si>
  <si>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</si>
  <si>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</si>
  <si>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</si>
  <si>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</si>
  <si>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</si>
  <si>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</si>
  <si>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</si>
  <si>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</si>
  <si>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</si>
  <si>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</si>
  <si>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</si>
  <si>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</si>
  <si>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</si>
  <si>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</si>
  <si>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</si>
  <si>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</si>
  <si>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</si>
  <si>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</si>
  <si>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</si>
  <si>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</si>
  <si>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</si>
  <si>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</si>
  <si>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</si>
  <si>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</si>
  <si>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</si>
  <si>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</si>
  <si>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</si>
  <si>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</si>
  <si>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</si>
  <si>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</si>
  <si>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</si>
  <si>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</si>
  <si>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</si>
  <si>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</si>
  <si>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</si>
  <si>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</si>
  <si>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</si>
  <si>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</si>
  <si>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</si>
  <si>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</si>
  <si>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</si>
  <si>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</si>
  <si>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</si>
  <si>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</si>
  <si>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</si>
  <si>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</si>
  <si>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</si>
  <si>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</si>
  <si>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</si>
  <si>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</si>
  <si>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</si>
  <si>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</si>
  <si>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</si>
  <si>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</si>
  <si>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</si>
  <si>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</si>
  <si>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</si>
  <si>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</si>
  <si>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</si>
  <si>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</si>
  <si>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</si>
  <si>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</si>
  <si>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</si>
  <si>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</si>
  <si>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</si>
  <si>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</si>
  <si>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</si>
  <si>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</si>
  <si>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</si>
  <si>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</si>
  <si>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</si>
  <si>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</si>
  <si>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</si>
  <si>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</si>
  <si>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</si>
  <si>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</si>
  <si>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</si>
  <si>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</si>
  <si>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</si>
  <si>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</si>
  <si>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</si>
  <si>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</si>
  <si>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</si>
  <si>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</si>
  <si>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</si>
  <si>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</si>
  <si>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</si>
  <si>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</si>
  <si>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</si>
  <si>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</si>
  <si>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</si>
  <si>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</si>
  <si>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</si>
  <si>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</si>
  <si>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</si>
  <si>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</si>
  <si>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</si>
  <si>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</si>
  <si>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</si>
  <si>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</si>
  <si>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</si>
  <si>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</si>
  <si>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</si>
  <si>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</si>
  <si>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</si>
  <si>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</si>
  <si>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</si>
  <si>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</si>
  <si>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</si>
  <si>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</si>
  <si>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</si>
  <si>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</si>
  <si>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</si>
  <si>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</si>
  <si>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</si>
  <si>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</si>
  <si>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</si>
  <si>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</si>
  <si>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</si>
  <si>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</si>
  <si>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</si>
  <si>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</si>
  <si>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</si>
  <si>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</si>
  <si>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</si>
  <si>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</si>
  <si>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</si>
  <si>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</si>
  <si>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</si>
  <si>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</si>
  <si>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</si>
  <si>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</si>
  <si>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</si>
  <si>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</si>
  <si>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</si>
  <si>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</si>
  <si>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</si>
  <si>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</si>
  <si>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</si>
  <si>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</si>
  <si>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</si>
  <si>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</si>
  <si>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</si>
  <si>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</si>
  <si>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</si>
  <si>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</si>
  <si>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</si>
  <si>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</si>
  <si>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</si>
  <si>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</si>
  <si>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</si>
  <si>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</si>
  <si>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</si>
  <si>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</si>
  <si>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</si>
  <si>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</si>
  <si>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</si>
  <si>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</si>
  <si>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</si>
  <si>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</si>
  <si>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</si>
  <si>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</si>
  <si>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</si>
  <si>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</si>
  <si>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</si>
  <si>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</si>
  <si>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</si>
  <si>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</si>
  <si>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</si>
  <si>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</si>
  <si>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</si>
  <si>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</si>
  <si>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</si>
  <si>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</si>
  <si>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</si>
  <si>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</si>
  <si>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</si>
  <si>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</si>
  <si>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</si>
  <si>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</si>
  <si>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</si>
  <si>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</si>
  <si>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</si>
  <si>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</si>
  <si>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</si>
  <si>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</si>
  <si>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</si>
  <si>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</si>
  <si>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</si>
  <si>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</si>
  <si>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</si>
  <si>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</si>
  <si>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</si>
  <si>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</si>
  <si>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</si>
  <si>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</si>
  <si>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</si>
  <si>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</si>
  <si>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</si>
  <si>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</si>
  <si>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</si>
  <si>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</si>
  <si>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</si>
  <si>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</si>
  <si>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</si>
  <si>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</si>
  <si>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</si>
  <si>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</si>
  <si>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</si>
  <si>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</si>
  <si>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</si>
  <si>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</si>
  <si>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</si>
  <si>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</si>
  <si>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</si>
  <si>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</si>
  <si>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</si>
  <si>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</si>
  <si>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</si>
  <si>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</si>
  <si>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</si>
  <si>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</si>
  <si>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</si>
  <si>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</si>
  <si>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</si>
  <si>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</si>
  <si>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</si>
  <si>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</si>
  <si>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</si>
  <si>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</si>
  <si>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</si>
  <si>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</si>
  <si>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</si>
  <si>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</si>
  <si>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</si>
  <si>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</si>
  <si>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</si>
  <si>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</si>
  <si>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</si>
  <si>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</si>
  <si>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</si>
  <si>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</si>
  <si>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</si>
  <si>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</si>
  <si>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</si>
  <si>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</si>
  <si>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</si>
  <si>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</si>
  <si>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</si>
  <si>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</si>
  <si>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</si>
  <si>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</si>
  <si>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</si>
  <si>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</si>
  <si>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</si>
  <si>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</si>
  <si>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</si>
  <si>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</si>
  <si>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</si>
  <si>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</si>
  <si>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</si>
  <si>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</si>
  <si>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</si>
  <si>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</si>
  <si>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</si>
  <si>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</si>
  <si>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</si>
  <si>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</si>
  <si>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</si>
  <si>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</si>
  <si>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</si>
  <si>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</si>
  <si>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</si>
  <si>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</si>
  <si>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</si>
  <si>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</si>
  <si>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</si>
  <si>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</si>
  <si>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</si>
  <si>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</si>
  <si>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</si>
  <si>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</si>
  <si>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</si>
  <si>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</si>
  <si>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</si>
  <si>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</si>
  <si>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</si>
  <si>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</si>
  <si>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</si>
  <si>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</si>
  <si>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</si>
  <si>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</si>
  <si>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</si>
  <si>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</si>
  <si>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</si>
  <si>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</si>
  <si>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</si>
  <si>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</si>
  <si>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</si>
  <si>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</si>
  <si>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</si>
  <si>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</si>
  <si>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</si>
  <si>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</si>
  <si>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</si>
  <si>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</si>
  <si>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</si>
  <si>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</si>
  <si>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</si>
  <si>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</si>
  <si>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</si>
  <si>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</si>
  <si>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</si>
  <si>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</si>
  <si>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</si>
  <si>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</si>
  <si>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</si>
  <si>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</si>
  <si>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</si>
  <si>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</si>
  <si>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</si>
  <si>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</si>
  <si>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</si>
  <si>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</si>
  <si>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</si>
  <si>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</si>
  <si>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</si>
  <si>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</si>
  <si>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</si>
  <si>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</si>
  <si>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</si>
  <si>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</si>
  <si>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</si>
  <si>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</si>
  <si>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</si>
  <si>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</si>
  <si>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</si>
  <si>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</si>
  <si>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</si>
  <si>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</si>
  <si>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</si>
  <si>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</si>
  <si>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</si>
  <si>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</si>
  <si>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</si>
  <si>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</si>
  <si>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</si>
  <si>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</si>
  <si>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</si>
  <si>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</si>
  <si>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</si>
  <si>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</si>
  <si>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</si>
  <si>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</si>
  <si>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</si>
  <si>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</si>
  <si>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</si>
  <si>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</si>
  <si>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</si>
  <si>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</si>
  <si>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</si>
  <si>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</si>
  <si>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</si>
  <si>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</si>
  <si>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</si>
  <si>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</si>
  <si>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</si>
  <si>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</si>
  <si>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</si>
  <si>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</si>
  <si>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</si>
  <si>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</si>
  <si>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</si>
  <si>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</si>
  <si>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</si>
  <si>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</si>
  <si>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</si>
  <si>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</si>
  <si>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</si>
  <si>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</si>
  <si>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</si>
  <si>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</si>
  <si>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</si>
  <si>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</si>
  <si>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</si>
  <si>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</si>
  <si>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</si>
  <si>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</si>
  <si>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</si>
  <si>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</si>
  <si>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</si>
  <si>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</si>
  <si>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</si>
  <si>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</si>
  <si>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</si>
  <si>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</si>
  <si>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</si>
  <si>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</si>
  <si>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</si>
  <si>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</si>
  <si>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</si>
  <si>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</si>
  <si>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</si>
  <si>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</si>
  <si>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</si>
  <si>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</si>
  <si>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</si>
  <si>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</si>
  <si>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</si>
  <si>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</si>
  <si>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</si>
  <si>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</si>
  <si>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</si>
  <si>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</si>
  <si>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</si>
  <si>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</si>
  <si>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</si>
  <si>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</si>
  <si>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</si>
  <si>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</si>
  <si>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</si>
  <si>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</si>
  <si>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</si>
  <si>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</si>
  <si>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</si>
  <si>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</si>
  <si>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</si>
  <si>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</si>
  <si>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</si>
  <si>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</si>
  <si>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</si>
  <si>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</si>
  <si>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</si>
  <si>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</si>
  <si>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</si>
  <si>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</si>
  <si>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</si>
  <si>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</si>
  <si>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</si>
  <si>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</si>
  <si>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</si>
  <si>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</si>
  <si>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</si>
  <si>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</si>
  <si>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</si>
  <si>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</si>
  <si>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</si>
  <si>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</si>
  <si>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</si>
  <si>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</si>
  <si>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</si>
  <si>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</si>
  <si>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</si>
  <si>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</si>
  <si>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</si>
  <si>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</si>
  <si>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</si>
  <si>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</si>
  <si>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</si>
  <si>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</si>
  <si>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</si>
  <si>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</si>
  <si>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</si>
  <si>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</si>
  <si>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</si>
  <si>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</si>
  <si>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</si>
  <si>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</si>
  <si>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</si>
  <si>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</si>
  <si>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</si>
  <si>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</si>
  <si>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</si>
  <si>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</si>
  <si>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</si>
  <si>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</si>
  <si>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</si>
  <si>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</si>
  <si>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</si>
  <si>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</si>
  <si>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</si>
  <si>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</si>
  <si>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</si>
  <si>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</si>
  <si>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</si>
  <si>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</si>
  <si>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</si>
  <si>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</si>
  <si>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</si>
  <si>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</si>
  <si>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</si>
  <si>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</si>
  <si>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</si>
  <si>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</si>
  <si>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</si>
  <si>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</si>
  <si>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</si>
  <si>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</si>
  <si>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</si>
  <si>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</si>
  <si>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</si>
  <si>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</si>
  <si>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</si>
  <si>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</si>
  <si>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</si>
  <si>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</si>
  <si>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</si>
  <si>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</si>
  <si>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</si>
  <si>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</si>
  <si>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</si>
  <si>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</si>
  <si>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</si>
  <si>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</si>
  <si>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</si>
  <si>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</si>
  <si>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</si>
  <si>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</si>
  <si>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</si>
  <si>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</si>
  <si>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</si>
  <si>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</si>
  <si>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</si>
  <si>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</si>
  <si>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</si>
  <si>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</si>
  <si>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</si>
  <si>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</si>
  <si>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</si>
  <si>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</si>
  <si>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</si>
  <si>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</si>
  <si>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</si>
  <si>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</si>
  <si>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</si>
  <si>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</si>
  <si>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</si>
  <si>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</si>
  <si>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</si>
  <si>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</si>
  <si>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</si>
  <si>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</si>
  <si>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</si>
  <si>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</si>
  <si>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</si>
  <si>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</si>
  <si>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</si>
  <si>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</si>
  <si>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</si>
  <si>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</si>
  <si>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</si>
  <si>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</si>
  <si>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</si>
  <si>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</si>
  <si>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</si>
  <si>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</si>
  <si>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</si>
  <si>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</si>
  <si>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</si>
  <si>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</si>
  <si>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</si>
  <si>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</si>
  <si>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</si>
  <si>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</si>
  <si>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</si>
  <si>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</si>
  <si>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</si>
  <si>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</si>
  <si>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</si>
  <si>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</si>
  <si>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</si>
  <si>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</si>
  <si>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</si>
  <si>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</si>
  <si>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</si>
  <si>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</si>
  <si>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</si>
  <si>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</si>
  <si>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</si>
  <si>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</si>
  <si>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</si>
  <si>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</si>
  <si>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</si>
  <si>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</si>
  <si>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</si>
  <si>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</si>
  <si>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</si>
  <si>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</si>
  <si>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</si>
  <si>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</si>
  <si>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</si>
  <si>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</si>
  <si>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</si>
  <si>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</si>
  <si>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</si>
  <si>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</si>
  <si>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</si>
  <si>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</si>
  <si>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</si>
  <si>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</si>
  <si>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</si>
  <si>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</si>
  <si>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</si>
  <si>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</si>
  <si>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</si>
  <si>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</si>
  <si>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</si>
  <si>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</si>
  <si>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</si>
  <si>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</si>
  <si>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</si>
  <si>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</si>
  <si>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</si>
  <si>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</si>
  <si>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</si>
  <si>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</si>
  <si>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</si>
  <si>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</si>
  <si>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</si>
  <si>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</si>
  <si>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</si>
  <si>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</si>
  <si>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</si>
  <si>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</si>
  <si>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</si>
  <si>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</si>
  <si>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</si>
  <si>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</si>
  <si>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</si>
  <si>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</si>
  <si>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</si>
  <si>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</si>
  <si>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</si>
  <si>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</si>
  <si>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</si>
  <si>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</si>
  <si>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</si>
  <si>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</si>
  <si>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</si>
  <si>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</si>
  <si>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</si>
  <si>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</si>
  <si>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</si>
  <si>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</si>
  <si>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</si>
  <si>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</si>
  <si>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</si>
  <si>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</si>
  <si>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</si>
  <si>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</si>
  <si>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</si>
  <si>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</si>
  <si>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</si>
  <si>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</si>
  <si>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</si>
  <si>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</si>
  <si>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</si>
  <si>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</si>
  <si>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</si>
  <si>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</si>
  <si>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</si>
  <si>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</si>
  <si>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</si>
  <si>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</si>
  <si>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</si>
  <si>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</si>
  <si>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</si>
  <si>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</si>
  <si>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</si>
  <si>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</si>
  <si>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</si>
  <si>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</si>
  <si>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</si>
  <si>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</si>
  <si>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</si>
  <si>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</si>
  <si>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</si>
  <si>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</si>
  <si>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</si>
  <si>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</si>
  <si>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</si>
  <si>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</si>
  <si>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</si>
  <si>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</si>
  <si>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</si>
  <si>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</si>
  <si>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</si>
  <si>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</si>
  <si>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</si>
  <si>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</si>
  <si>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</si>
  <si>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</si>
  <si>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</si>
  <si>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</si>
  <si>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</si>
  <si>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</si>
  <si>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</si>
  <si>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</si>
  <si>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</si>
  <si>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</si>
  <si>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</si>
  <si>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</si>
  <si>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</si>
  <si>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</si>
  <si>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</si>
  <si>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</si>
  <si>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</si>
  <si>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</si>
  <si>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</si>
  <si>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</si>
  <si>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</si>
  <si>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</si>
  <si>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</si>
  <si>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</si>
  <si>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</si>
  <si>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</si>
  <si>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</si>
  <si>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</si>
  <si>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</si>
  <si>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</si>
  <si>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</si>
  <si>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</si>
  <si>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</si>
  <si>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</si>
  <si>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</si>
  <si>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</si>
  <si>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</si>
  <si>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</si>
  <si>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</si>
  <si>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</si>
  <si>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</si>
  <si>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</si>
  <si>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</si>
  <si>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</si>
  <si>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</si>
  <si>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</si>
  <si>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</si>
  <si>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</si>
  <si>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</si>
  <si>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</si>
  <si>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</si>
  <si>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</si>
  <si>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</si>
  <si>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</si>
  <si>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</si>
  <si>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</si>
  <si>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</si>
  <si>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</si>
  <si>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</si>
  <si>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</si>
  <si>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</si>
  <si>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</si>
  <si>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</si>
  <si>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</si>
  <si>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</si>
  <si>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</si>
  <si>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</si>
  <si>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</si>
  <si>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</si>
  <si>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</si>
  <si>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</si>
  <si>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</si>
  <si>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</si>
  <si>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</si>
  <si>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</si>
  <si>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</si>
  <si>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</si>
  <si>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</si>
  <si>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</si>
  <si>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</si>
  <si>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</si>
  <si>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</si>
  <si>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</si>
  <si>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</si>
  <si>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</si>
  <si>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</si>
  <si>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</si>
  <si>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</si>
  <si>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</si>
  <si>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</si>
  <si>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</si>
  <si>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</si>
  <si>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</si>
  <si>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</si>
  <si>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</si>
  <si>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</si>
  <si>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</si>
  <si>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</si>
  <si>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</si>
  <si>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</si>
  <si>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</si>
  <si>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</si>
  <si>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</si>
  <si>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</si>
  <si>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</si>
  <si>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</si>
  <si>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</si>
  <si>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</si>
  <si>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</si>
  <si>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</si>
  <si>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</si>
  <si>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</si>
  <si>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</si>
  <si>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</si>
  <si>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</si>
  <si>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</si>
  <si>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</si>
  <si>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</si>
  <si>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</si>
  <si>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</si>
  <si>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</si>
  <si>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</si>
  <si>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</si>
  <si>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</si>
  <si>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</si>
  <si>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</si>
  <si>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</si>
  <si>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</si>
  <si>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</si>
  <si>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</si>
  <si>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</si>
  <si>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</si>
  <si>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</si>
  <si>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</si>
  <si>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</si>
  <si>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</si>
  <si>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</si>
  <si>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</si>
  <si>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</si>
  <si>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</si>
  <si>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</si>
  <si>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</si>
  <si>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</si>
  <si>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</si>
  <si>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</si>
  <si>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</si>
  <si>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</si>
  <si>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</si>
  <si>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</si>
  <si>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</si>
  <si>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</si>
  <si>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</si>
  <si>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</si>
  <si>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</si>
  <si>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</si>
  <si>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</si>
  <si>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</si>
  <si>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</si>
  <si>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</si>
  <si>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</si>
  <si>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</si>
  <si>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</si>
  <si>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</si>
  <si>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</si>
  <si>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</si>
  <si>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</si>
  <si>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</si>
  <si>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</si>
  <si>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</si>
  <si>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</si>
  <si>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</si>
  <si>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</si>
  <si>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</si>
  <si>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</si>
  <si>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</si>
  <si>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</si>
  <si>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</si>
  <si>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</si>
  <si>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</si>
  <si>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</si>
  <si>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</si>
  <si>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</si>
  <si>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</si>
  <si>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</si>
  <si>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</si>
  <si>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</si>
  <si>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</si>
  <si>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</si>
  <si>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</si>
  <si>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</si>
  <si>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</si>
  <si>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</si>
  <si>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</si>
  <si>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</si>
  <si>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</si>
  <si>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</si>
  <si>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</si>
  <si>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</si>
  <si>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</si>
  <si>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</si>
  <si>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</si>
  <si>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</si>
  <si>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</si>
  <si>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</si>
  <si>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</si>
  <si>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</si>
  <si>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</si>
  <si>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</si>
  <si>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</si>
  <si>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</si>
  <si>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</si>
  <si>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</si>
  <si>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</si>
  <si>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</si>
  <si>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</si>
  <si>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</si>
  <si>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</si>
  <si>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</si>
  <si>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</si>
  <si>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</si>
  <si>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</si>
  <si>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</si>
  <si>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</si>
  <si>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</si>
  <si>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</si>
  <si>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</si>
  <si>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</si>
  <si>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</si>
  <si>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</si>
  <si>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</si>
  <si>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</si>
  <si>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</si>
  <si>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</si>
  <si>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</si>
  <si>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</si>
  <si>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</si>
  <si>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</si>
  <si>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</si>
  <si>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</si>
  <si>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</si>
  <si>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</si>
  <si>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</si>
  <si>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</si>
  <si>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</si>
  <si>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</si>
  <si>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</si>
  <si>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</si>
  <si>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</si>
  <si>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</si>
  <si>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</si>
  <si>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</si>
  <si>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</si>
  <si>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</si>
  <si>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</si>
  <si>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</si>
  <si>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</si>
  <si>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</si>
  <si>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</si>
  <si>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</si>
  <si>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</si>
  <si>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</si>
  <si>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</si>
  <si>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</si>
  <si>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</si>
  <si>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</si>
  <si>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</si>
  <si>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</si>
  <si>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</si>
  <si>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</si>
  <si>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</si>
  <si>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</si>
  <si>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</si>
  <si>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</si>
  <si>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</si>
  <si>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</si>
  <si>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</si>
  <si>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</si>
  <si>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</si>
  <si>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</si>
  <si>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</si>
  <si>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</si>
  <si>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</si>
  <si>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</si>
  <si>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</si>
  <si>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</si>
  <si>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</si>
  <si>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</si>
  <si>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</si>
  <si>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</si>
  <si>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</si>
  <si>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</si>
  <si>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</si>
  <si>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</si>
  <si>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</si>
  <si>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</si>
  <si>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</si>
  <si>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</si>
  <si>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</si>
  <si>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</si>
  <si>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</si>
  <si>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</si>
  <si>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</si>
  <si>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</si>
  <si>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</si>
  <si>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</si>
  <si>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</si>
  <si>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</si>
  <si>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</si>
  <si>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</si>
  <si>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</si>
  <si>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</si>
  <si>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</si>
  <si>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</si>
  <si>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</si>
  <si>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</si>
  <si>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</si>
  <si>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</si>
  <si>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</si>
  <si>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</si>
  <si>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</si>
  <si>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</si>
  <si>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</si>
  <si>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</si>
  <si>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</si>
  <si>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</si>
  <si>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</si>
  <si>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</si>
  <si>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</si>
  <si>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</si>
  <si>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</si>
  <si>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</si>
  <si>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</si>
  <si>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</si>
  <si>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</si>
  <si>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</si>
  <si>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</si>
  <si>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</si>
  <si>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</si>
  <si>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</si>
  <si>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</si>
  <si>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</si>
  <si>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</si>
  <si>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</si>
  <si>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</si>
  <si>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</si>
  <si>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</si>
  <si>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</si>
  <si>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</si>
  <si>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</si>
  <si>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</si>
  <si>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</si>
  <si>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</si>
  <si>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</si>
  <si>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</si>
  <si>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</si>
  <si>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</si>
  <si>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</si>
  <si>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</si>
  <si>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</si>
  <si>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</si>
  <si>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</si>
  <si>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</si>
  <si>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</si>
  <si>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</si>
  <si>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</si>
  <si>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</si>
  <si>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</si>
  <si>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</si>
  <si>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</si>
  <si>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</si>
  <si>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</si>
  <si>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</si>
  <si>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</si>
  <si>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</si>
  <si>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</si>
  <si>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</si>
  <si>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</si>
  <si>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</si>
  <si>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</si>
  <si>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</si>
  <si>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</si>
  <si>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</si>
  <si>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</si>
  <si>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</si>
  <si>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</si>
  <si>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</si>
  <si>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</si>
  <si>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</si>
  <si>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</si>
  <si>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</si>
  <si>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</si>
  <si>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</si>
  <si>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</si>
  <si>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</si>
  <si>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</si>
  <si>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</si>
  <si>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</si>
  <si>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</si>
  <si>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</si>
  <si>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</si>
  <si>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</si>
  <si>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</si>
  <si>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</si>
  <si>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</si>
  <si>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</si>
  <si>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</si>
  <si>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</si>
  <si>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</si>
  <si>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</si>
  <si>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</si>
  <si>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</si>
  <si>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</si>
  <si>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</si>
  <si>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</si>
  <si>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</si>
  <si>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</si>
  <si>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</si>
  <si>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</si>
  <si>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</si>
  <si>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</si>
  <si>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</si>
  <si>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</si>
  <si>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</si>
  <si>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</si>
  <si>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</si>
  <si>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</si>
  <si>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</si>
  <si>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</si>
  <si>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</si>
  <si>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</si>
  <si>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</si>
  <si>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</si>
  <si>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</si>
  <si>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</si>
  <si>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</si>
  <si>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</si>
  <si>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</si>
  <si>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</si>
  <si>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</si>
  <si>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</si>
  <si>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</si>
  <si>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</si>
  <si>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</si>
  <si>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</si>
  <si>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</si>
  <si>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</si>
  <si>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</si>
  <si>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</si>
  <si>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</si>
  <si>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</si>
  <si>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</si>
  <si>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</si>
  <si>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</si>
  <si>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</si>
  <si>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</si>
  <si>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</si>
  <si>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</si>
  <si>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</si>
  <si>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</si>
  <si>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</si>
  <si>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</si>
  <si>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</si>
  <si>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</si>
  <si>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</si>
  <si>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</si>
  <si>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</si>
  <si>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</si>
  <si>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</si>
  <si>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</si>
  <si>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</si>
  <si>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</si>
  <si>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</si>
  <si>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</si>
  <si>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</si>
  <si>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</si>
  <si>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</si>
  <si>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</si>
  <si>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</si>
  <si>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</si>
  <si>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</si>
  <si>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</si>
  <si>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</si>
  <si>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</si>
  <si>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</si>
  <si>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</si>
  <si>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</si>
  <si>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</si>
  <si>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</si>
  <si>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</si>
  <si>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</si>
  <si>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</si>
  <si>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</si>
  <si>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</si>
  <si>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</si>
  <si>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</si>
  <si>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</si>
  <si>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</si>
  <si>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</si>
  <si>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</si>
  <si>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</si>
  <si>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</si>
  <si>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</si>
  <si>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</si>
  <si>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</si>
  <si>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</si>
  <si>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</si>
  <si>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</si>
  <si>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</si>
  <si>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</si>
  <si>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</si>
  <si>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</si>
  <si>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</si>
  <si>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</si>
  <si>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</si>
  <si>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</si>
  <si>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</si>
  <si>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</si>
  <si>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</si>
  <si>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</si>
  <si>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</si>
  <si>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</si>
  <si>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</si>
  <si>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</si>
  <si>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</si>
  <si>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</si>
  <si>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</si>
  <si>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</si>
  <si>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</si>
  <si>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</si>
  <si>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</si>
  <si>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</si>
  <si>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</si>
  <si>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</si>
  <si>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</si>
  <si>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</si>
  <si>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</si>
  <si>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</si>
  <si>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</si>
  <si>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</si>
  <si>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</si>
  <si>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</si>
  <si>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</si>
  <si>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</si>
  <si>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</si>
  <si>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</si>
  <si>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</si>
  <si>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</si>
  <si>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</si>
  <si>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</si>
  <si>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</si>
  <si>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</si>
  <si>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</si>
  <si>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</si>
  <si>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</si>
  <si>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</si>
  <si>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</si>
  <si>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</si>
  <si>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</si>
  <si>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</si>
  <si>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</si>
  <si>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</si>
  <si>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</si>
  <si>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</si>
  <si>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</si>
  <si>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</si>
  <si>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</si>
  <si>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</si>
  <si>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</si>
  <si>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</si>
  <si>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</si>
  <si>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</si>
  <si>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</si>
  <si>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</si>
  <si>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</si>
  <si>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</si>
  <si>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</si>
  <si>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</si>
  <si>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</si>
  <si>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</si>
  <si>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</si>
  <si>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</si>
  <si>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</si>
  <si>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</si>
  <si>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</si>
  <si>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</si>
  <si>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</si>
  <si>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</si>
  <si>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</si>
  <si>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</si>
  <si>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</si>
  <si>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</si>
  <si>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</si>
  <si>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</si>
  <si>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</si>
  <si>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</si>
  <si>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</si>
  <si>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</si>
  <si>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</si>
  <si>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</si>
  <si>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</si>
  <si>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</si>
  <si>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</si>
  <si>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</si>
  <si>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</si>
  <si>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</si>
  <si>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</si>
  <si>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</si>
  <si>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</si>
  <si>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</si>
  <si>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</si>
  <si>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</si>
  <si>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</si>
  <si>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</si>
  <si>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</si>
  <si>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</si>
  <si>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</si>
  <si>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</si>
  <si>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</si>
  <si>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</si>
  <si>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</si>
  <si>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</si>
  <si>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</si>
  <si>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</si>
  <si>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</si>
  <si>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</si>
  <si>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</si>
  <si>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</si>
  <si>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</si>
  <si>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</si>
  <si>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</si>
  <si>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</si>
  <si>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</si>
  <si>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</si>
  <si>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</si>
  <si>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</si>
  <si>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</si>
  <si>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</si>
  <si>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</si>
  <si>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</si>
  <si>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</si>
  <si>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</si>
  <si>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</si>
  <si>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</si>
  <si>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</si>
  <si>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</si>
  <si>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</si>
  <si>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</si>
  <si>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</si>
  <si>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</si>
  <si>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</si>
  <si>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</si>
  <si>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</si>
  <si>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</si>
  <si>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</si>
  <si>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</si>
  <si>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</si>
  <si>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</si>
  <si>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</si>
  <si>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</si>
  <si>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</si>
  <si>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</si>
  <si>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</si>
  <si>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</si>
  <si>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</si>
  <si>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</si>
  <si>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</si>
  <si>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</si>
  <si>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</si>
  <si>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</si>
  <si>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</si>
  <si>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</si>
  <si>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</si>
  <si>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</si>
  <si>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</si>
  <si>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</si>
  <si>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</si>
  <si>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</si>
  <si>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</si>
  <si>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</si>
  <si>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</si>
  <si>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</si>
  <si>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</si>
  <si>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</si>
  <si>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</si>
  <si>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</si>
  <si>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</si>
  <si>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</si>
  <si>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</si>
  <si>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</si>
  <si>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</si>
  <si>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</si>
  <si>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</si>
  <si>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</si>
  <si>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</si>
  <si>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</si>
  <si>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</si>
  <si>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</si>
  <si>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</si>
  <si>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</si>
  <si>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</si>
  <si>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</si>
  <si>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</si>
  <si>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</si>
  <si>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</si>
  <si>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</si>
  <si>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</si>
  <si>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</si>
  <si>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</si>
  <si>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</si>
  <si>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</si>
  <si>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</si>
  <si>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</si>
  <si>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</si>
  <si>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</si>
  <si>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</si>
  <si>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</si>
  <si>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</si>
  <si>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</si>
  <si>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</si>
  <si>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</si>
  <si>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</si>
  <si>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</si>
  <si>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</si>
  <si>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</si>
  <si>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</si>
  <si>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</si>
  <si>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</si>
  <si>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</si>
  <si>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</si>
  <si>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</si>
  <si>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</si>
  <si>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</si>
  <si>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</si>
  <si>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</si>
  <si>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</si>
  <si>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</si>
  <si>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</si>
  <si>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</si>
  <si>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</si>
  <si>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</si>
  <si>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</si>
  <si>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</si>
  <si>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</si>
  <si>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</si>
  <si>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</si>
  <si>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</si>
  <si>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</si>
  <si>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</si>
  <si>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</si>
  <si>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</si>
  <si>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</si>
  <si>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</si>
  <si>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</si>
  <si>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</si>
  <si>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</si>
  <si>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</si>
  <si>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</si>
  <si>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</si>
  <si>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</si>
  <si>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</si>
  <si>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</si>
  <si>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</si>
  <si>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</si>
  <si>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</si>
  <si>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</si>
  <si>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</si>
  <si>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</si>
  <si>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</si>
  <si>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</si>
  <si>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</si>
  <si>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</si>
  <si>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</si>
  <si>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</si>
  <si>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</si>
  <si>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</si>
  <si>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</si>
  <si>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</si>
  <si>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</si>
  <si>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</si>
  <si>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</si>
  <si>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</si>
  <si>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</si>
  <si>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</si>
  <si>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</si>
  <si>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</si>
  <si>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</si>
  <si>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</si>
  <si>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</si>
  <si>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</si>
  <si>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</si>
  <si>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</si>
  <si>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</si>
  <si>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</si>
  <si>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</si>
  <si>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</si>
  <si>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</si>
  <si>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</si>
  <si>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</si>
  <si>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</si>
  <si>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</si>
  <si>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</si>
  <si>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</si>
  <si>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</si>
  <si>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</si>
  <si>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</si>
  <si>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</si>
  <si>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</si>
  <si>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</si>
  <si>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</si>
  <si>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</si>
  <si>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</si>
  <si>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</si>
  <si>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</si>
  <si>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</si>
  <si>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</si>
  <si>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</si>
  <si>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</si>
  <si>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</si>
  <si>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</si>
  <si>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</si>
  <si>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</si>
  <si>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</si>
  <si>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</si>
  <si>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</si>
  <si>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</si>
  <si>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</si>
  <si>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</si>
  <si>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</si>
  <si>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</si>
  <si>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</si>
  <si>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</si>
  <si>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</si>
  <si>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</si>
  <si>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</si>
  <si>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</si>
  <si>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</si>
  <si>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</si>
  <si>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</si>
  <si>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</si>
  <si>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</si>
  <si>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</si>
  <si>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</si>
  <si>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</si>
  <si>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</si>
  <si>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</si>
  <si>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</si>
  <si>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</si>
  <si>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</si>
  <si>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</si>
  <si>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</si>
  <si>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</si>
  <si>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</si>
  <si>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</si>
  <si>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</si>
  <si>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</si>
  <si>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</si>
  <si>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</si>
  <si>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</si>
  <si>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</si>
  <si>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</si>
  <si>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</si>
  <si>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</si>
  <si>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</si>
  <si>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</si>
  <si>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</si>
  <si>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</si>
  <si>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</si>
  <si>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</si>
  <si>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</si>
  <si>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</si>
  <si>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</si>
  <si>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</si>
  <si>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</si>
  <si>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</si>
  <si>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</si>
  <si>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</si>
  <si>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</si>
  <si>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</si>
  <si>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</si>
  <si>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</si>
  <si>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</si>
  <si>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</si>
  <si>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</si>
  <si>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</si>
  <si>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</si>
  <si>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</si>
  <si>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</si>
  <si>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</si>
  <si>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</si>
  <si>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</si>
  <si>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</si>
  <si>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</si>
  <si>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</si>
  <si>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</si>
  <si>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</si>
  <si>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</si>
  <si>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</si>
  <si>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</si>
  <si>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</si>
  <si>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</si>
  <si>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</si>
  <si>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</si>
  <si>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</si>
  <si>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</si>
  <si>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</si>
  <si>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</si>
  <si>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</si>
  <si>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</si>
  <si>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</si>
  <si>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</si>
  <si>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</si>
  <si>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</si>
  <si>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</si>
  <si>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</si>
  <si>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</si>
  <si>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</si>
  <si>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</si>
  <si>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</si>
  <si>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</si>
  <si>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</si>
  <si>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</si>
  <si>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</si>
  <si>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</si>
  <si>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</si>
  <si>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</si>
  <si>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</si>
  <si>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</si>
  <si>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</si>
  <si>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</si>
  <si>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</si>
  <si>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</si>
  <si>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</si>
  <si>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</si>
  <si>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</si>
  <si>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</si>
  <si>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</si>
  <si>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</si>
  <si>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</si>
  <si>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</si>
  <si>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</si>
  <si>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</si>
  <si>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</si>
  <si>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</si>
  <si>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</si>
  <si>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</si>
  <si>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</si>
  <si>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</si>
  <si>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</si>
  <si>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</si>
  <si>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</si>
  <si>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</si>
  <si>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</si>
  <si>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</si>
  <si>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</si>
  <si>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</si>
  <si>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</si>
  <si>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</si>
  <si>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</si>
  <si>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</si>
  <si>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</si>
  <si>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</si>
  <si>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</si>
  <si>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</si>
  <si>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</si>
  <si>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</si>
  <si>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</si>
  <si>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</si>
  <si>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</si>
  <si>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</si>
  <si>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</si>
  <si>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</si>
  <si>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</si>
  <si>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</si>
  <si>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</si>
  <si>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</si>
  <si>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</si>
  <si>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</si>
  <si>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</si>
  <si>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</si>
  <si>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</si>
  <si>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</si>
  <si>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</si>
  <si>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</si>
  <si>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</si>
  <si>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</si>
  <si>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</si>
  <si>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</si>
  <si>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</si>
  <si>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</si>
  <si>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</si>
  <si>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</si>
  <si>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</si>
  <si>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</si>
  <si>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</si>
  <si>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</si>
  <si>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</si>
  <si>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</si>
  <si>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</si>
  <si>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</si>
  <si>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</si>
  <si>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</si>
  <si>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</si>
  <si>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</si>
  <si>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</si>
  <si>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</si>
  <si>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</si>
  <si>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</si>
  <si>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</si>
  <si>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</si>
  <si>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</si>
  <si>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</si>
  <si>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</si>
  <si>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</si>
  <si>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</si>
  <si>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</si>
  <si>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</si>
  <si>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</si>
  <si>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</si>
  <si>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</si>
  <si>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</si>
  <si>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</si>
  <si>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</si>
  <si>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</si>
  <si>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</si>
  <si>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</si>
  <si>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</si>
  <si>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</si>
  <si>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</si>
  <si>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</si>
  <si>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</si>
  <si>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</si>
  <si>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</si>
  <si>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</si>
  <si>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</si>
  <si>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</si>
  <si>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</si>
  <si>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</si>
  <si>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</si>
  <si>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</si>
  <si>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</si>
  <si>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</si>
  <si>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</si>
  <si>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</si>
  <si>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</si>
  <si>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</si>
  <si>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</si>
  <si>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</si>
  <si>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</si>
  <si>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</si>
  <si>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</si>
  <si>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</si>
  <si>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</si>
  <si>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</si>
  <si>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</si>
  <si>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</si>
  <si>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</si>
  <si>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</si>
  <si>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</si>
  <si>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</si>
  <si>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</si>
  <si>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</si>
  <si>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</si>
  <si>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</si>
  <si>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</si>
  <si>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</si>
  <si>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</si>
  <si>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</si>
  <si>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</si>
  <si>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</si>
  <si>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</si>
  <si>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</si>
  <si>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</si>
  <si>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</si>
  <si>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</si>
  <si>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</si>
  <si>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</si>
  <si>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</si>
  <si>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</si>
  <si>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</si>
  <si>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</si>
  <si>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</si>
  <si>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</si>
  <si>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</si>
  <si>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</si>
  <si>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</si>
  <si>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</si>
  <si>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</si>
  <si>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</si>
  <si>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</si>
  <si>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</si>
  <si>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</si>
  <si>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</si>
  <si>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</si>
  <si>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</si>
  <si>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</si>
  <si>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</si>
  <si>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</si>
  <si>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</si>
  <si>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</si>
  <si>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</si>
  <si>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</si>
  <si>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</si>
  <si>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</si>
  <si>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</si>
  <si>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</si>
  <si>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</si>
  <si>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</si>
  <si>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</si>
  <si>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</si>
  <si>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</si>
  <si>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</si>
  <si>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</si>
  <si>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</si>
  <si>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</si>
  <si>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</si>
  <si>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</si>
  <si>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</si>
  <si>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</si>
  <si>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</si>
  <si>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</si>
  <si>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</si>
  <si>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</si>
  <si>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</si>
  <si>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</si>
  <si>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</si>
  <si>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</si>
  <si>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</si>
  <si>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</si>
  <si>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</si>
  <si>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</si>
  <si>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</si>
  <si>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</si>
  <si>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</si>
  <si>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</si>
  <si>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</si>
  <si>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</si>
  <si>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</si>
  <si>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</si>
  <si>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</si>
  <si>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</si>
  <si>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</si>
  <si>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</si>
  <si>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</si>
  <si>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</si>
  <si>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</si>
  <si>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</si>
  <si>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</si>
  <si>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</si>
  <si>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</si>
  <si>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</si>
  <si>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</si>
  <si>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</si>
  <si>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</si>
  <si>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</si>
  <si>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</si>
  <si>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</si>
  <si>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</si>
  <si>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</si>
  <si>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</si>
  <si>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</si>
  <si>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</si>
  <si>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</si>
  <si>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</si>
  <si>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</si>
  <si>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</si>
  <si>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</si>
  <si>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</si>
  <si>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</si>
  <si>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</si>
  <si>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</si>
  <si>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</si>
  <si>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</si>
  <si>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</si>
  <si>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</si>
  <si>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</si>
  <si>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</si>
  <si>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</si>
  <si>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</si>
  <si>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</si>
  <si>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</si>
  <si>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</si>
  <si>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</si>
  <si>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</si>
  <si>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</si>
  <si>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</si>
  <si>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</si>
  <si>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</si>
  <si>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</si>
  <si>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</si>
  <si>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</si>
  <si>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</si>
  <si>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</si>
  <si>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</si>
  <si>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</si>
  <si>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</si>
  <si>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</si>
  <si>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</si>
  <si>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</si>
  <si>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</si>
  <si>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</si>
  <si>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</si>
  <si>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</si>
  <si>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</si>
  <si>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</si>
  <si>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</si>
  <si>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</si>
  <si>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</si>
  <si>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</si>
  <si>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</si>
  <si>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</si>
  <si>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</si>
  <si>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</si>
  <si>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</si>
  <si>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</si>
  <si>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</si>
  <si>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</si>
  <si>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</si>
  <si>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</si>
  <si>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</si>
  <si>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</si>
  <si>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</si>
  <si>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</si>
  <si>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</si>
  <si>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</si>
  <si>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</si>
  <si>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</si>
  <si>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</si>
  <si>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</si>
  <si>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</si>
  <si>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</si>
  <si>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</si>
  <si>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</si>
  <si>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</si>
  <si>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</si>
  <si>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</si>
  <si>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</si>
  <si>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</si>
  <si>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</si>
  <si>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</si>
  <si>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</si>
  <si>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</si>
  <si>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</si>
  <si>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</si>
  <si>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</si>
  <si>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</si>
  <si>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</si>
  <si>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</si>
  <si>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</si>
  <si>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</si>
  <si>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</si>
  <si>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</si>
  <si>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</si>
  <si>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</si>
  <si>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</si>
  <si>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</si>
  <si>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</si>
  <si>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</si>
  <si>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</si>
  <si>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</si>
  <si>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</si>
  <si>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</si>
  <si>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</si>
  <si>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</si>
  <si>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</si>
  <si>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</si>
  <si>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</si>
  <si>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</si>
  <si>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</si>
  <si>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</si>
  <si>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</si>
  <si>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</si>
  <si>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</si>
  <si>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</si>
  <si>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</si>
  <si>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</si>
  <si>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</si>
  <si>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</si>
  <si>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</si>
  <si>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</si>
  <si>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</si>
  <si>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</si>
  <si>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</si>
  <si>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</si>
  <si>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</si>
  <si>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</si>
  <si>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</si>
  <si>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</si>
  <si>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</si>
  <si>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</si>
  <si>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</si>
  <si>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</si>
  <si>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</si>
  <si>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</si>
  <si>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</si>
  <si>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</si>
  <si>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</si>
  <si>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</si>
  <si>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</si>
  <si>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</si>
  <si>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</si>
  <si>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</si>
  <si>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</si>
  <si>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</si>
  <si>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</si>
  <si>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</si>
  <si>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</si>
  <si>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</si>
  <si>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</si>
  <si>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</si>
  <si>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</si>
  <si>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</si>
  <si>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</si>
  <si>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</si>
  <si>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</si>
  <si>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</si>
  <si>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</si>
  <si>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</si>
  <si>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</si>
  <si>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</si>
  <si>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</si>
  <si>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</si>
  <si>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</si>
  <si>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</si>
  <si>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</si>
  <si>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</si>
  <si>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</si>
  <si>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</si>
  <si>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</si>
  <si>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</si>
  <si>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</si>
  <si>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</si>
  <si>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</si>
  <si>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</si>
  <si>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</si>
  <si>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</si>
  <si>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</si>
  <si>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</si>
  <si>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</si>
  <si>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</si>
  <si>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</si>
  <si>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</si>
  <si>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</si>
  <si>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</si>
  <si>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</si>
  <si>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</si>
  <si>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</si>
  <si>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</si>
  <si>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</si>
  <si>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</si>
  <si>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</si>
  <si>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</si>
  <si>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</si>
  <si>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</si>
  <si>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</si>
  <si>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</si>
  <si>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</si>
  <si>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</si>
  <si>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</si>
  <si>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</si>
  <si>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</si>
  <si>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</si>
  <si>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</si>
  <si>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</si>
  <si>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</si>
  <si>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</si>
  <si>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</si>
  <si>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</si>
  <si>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</si>
  <si>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</si>
  <si>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</si>
  <si>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</si>
  <si>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</si>
  <si>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</si>
  <si>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</si>
  <si>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</si>
  <si>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</si>
  <si>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</si>
  <si>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</si>
  <si>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</si>
  <si>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</si>
  <si>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</si>
  <si>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</si>
  <si>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</si>
  <si>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</si>
  <si>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</si>
  <si>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</si>
  <si>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</si>
  <si>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</si>
  <si>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</si>
  <si>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</si>
  <si>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</si>
  <si>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</si>
  <si>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</si>
  <si>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</si>
  <si>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</si>
  <si>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</si>
  <si>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</si>
  <si>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</si>
  <si>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</si>
  <si>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</si>
  <si>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</si>
  <si>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</si>
  <si>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</si>
  <si>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</si>
  <si>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</si>
  <si>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</si>
  <si>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</si>
  <si>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</si>
  <si>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</si>
  <si>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</si>
  <si>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PCM-20251122-00000119</t>
  </si>
  <si>
    <t xml:space="preserve">site under access issue at night  located at Helton hotel
</t>
  </si>
  <si>
    <t xml:space="preserve"> PCM-20250215-00000830 </t>
  </si>
  <si>
    <t>LTE site still down and  site located in aramco area access issue need special permission</t>
  </si>
  <si>
    <t>PCM-20251121-00001195</t>
  </si>
  <si>
    <t>was night access issue / USF area team EM team on the way  150 mins</t>
  </si>
  <si>
    <t>PCM-20251122-00000121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</si>
  <si>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</si>
  <si>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</si>
  <si>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</si>
  <si>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</si>
  <si>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</si>
  <si>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</si>
  <si>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</si>
  <si>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</si>
  <si>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</si>
  <si>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</si>
  <si>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</si>
  <si>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</si>
  <si>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</si>
  <si>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</si>
  <si>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PCM-20251122-00000213</t>
  </si>
  <si>
    <t xml:space="preserve">ETA 50 MIN </t>
  </si>
  <si>
    <t>PCM-20251122-00000216</t>
  </si>
  <si>
    <t xml:space="preserve">ETA 40 MIN </t>
  </si>
  <si>
    <t>TT-20251122-00236</t>
  </si>
  <si>
    <t xml:space="preserve">team will che k after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</si>
</sst>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xf numFmtId="164" fontId="26" fillId="1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2" totalsRowShown="0" headerRowDxfId="157" dataDxfId="156" headerRowBorderDxfId="154" tableBorderDxfId="155" totalsRowBorderDxfId="153">
  <autoFilter ref="A1:CJ1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0" totalsRowShown="0" headerRowDxfId="64" dataDxfId="63" headerRowBorderDxfId="61" tableBorderDxfId="62">
  <autoFilter ref="A1:L9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320.26959432870353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45983.21802025463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45983.21802025463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45983.21802025463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45983.21802025463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45983.21802025463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45983.21802025463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45983.21802025463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45983.21802025463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45983.21802025463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45983.21802025463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45983.21802025463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45983.21802025463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45983.21802025463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45983.21802025463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45983.21802025463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45983.21802025463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45983.21802025463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45983.21802025463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45983.21802025463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45983.21802025463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45983.21802025463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45983.21802025463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45983.21802025463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45983.21802025463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45983.21802025463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45983.21802025463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45983.21802025463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45983.21802025463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45983.21802025463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45983.21802025463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45983.21802025463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45983.21802025463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45983.21802025463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45983.21802025463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45983.21802025463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45983.21802025463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45983.21802025463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45983.21802025463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45983.21802025463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45983.21802025463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45983.21802025463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45983.21802025463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45983.21802025463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45983.21802025463</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45983.21802025463</v>
      </c>
      <c r="H47" s="143"/>
      <c r="I47" s="141" t="str">
        <f>IFERROR(VLOOKUP(D47,DB!A:F,6,0),"")</f>
        <v/>
      </c>
      <c r="J47" s="141" t="str">
        <f>IFERROR(VLOOKUP(D47,DB!A:G,7,0),"")</f>
        <v/>
      </c>
      <c r="K47" s="145"/>
      <c r="L47" s="146" t="str">
        <f>IFERROR(VLOOKUP(D47,DB!A:I,9,0),"")</f>
        <v/>
      </c>
    </row>
    <row r="48" spans="1:12" ht="15" customHeight="1">
      <c r="A48" s="147"/>
      <c r="B48" s="134" t="str">
        <f>IFERROR(VLOOKUP(D48,DB!A:K,11,0),"")</f>
        <v/>
      </c>
      <c r="C48" s="134"/>
      <c r="D48" s="148"/>
      <c r="E48" s="135"/>
      <c r="F48" s="136"/>
      <c r="G48" s="137">
        <f ca="1">IFERROR(NOW()-F48,"-")</f>
        <v>45983.21802025463</v>
      </c>
      <c r="H48" s="136"/>
      <c r="I48" s="134" t="str">
        <f>IFERROR(VLOOKUP(D48,DB!A:F,6,0),"")</f>
        <v/>
      </c>
      <c r="J48" s="134" t="str">
        <f>IFERROR(VLOOKUP(D48,DB!A:G,7,0),"")</f>
        <v/>
      </c>
      <c r="K48" s="138"/>
      <c r="L48" s="139" t="str">
        <f>IFERROR(VLOOKUP(D48,DB!A:I,9,0),"")</f>
        <v/>
      </c>
    </row>
  </sheetData>
  <customSheetViews>
    <customSheetView guid="{F6042A99-DD27-4453-835D-0834D95730CC}" filter="1" showAutoFilter="1">
      <pageMargins left="0" right="0" top="0" bottom="0" header="0" footer="0"/>
      <autoFilter ref="B1:M1" xr:uid="{7307DAAB-CEC1-4C62-BF55-10C082A98285}"/>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2"/>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158.2181822916682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45983.21802025463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45983.21802025463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45983.21802025463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45983.21802025463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45983.21802025463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45983.21802025463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45983.21802025463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45983.21802025463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45983.21802025463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45983.21802025463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45983.21802025463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45983.21802025463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45983.21802025463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45983.21802025463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45983.21802025463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45983.21802025463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45983.21802025463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45983.21802025463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45983.21802025463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45983.21802025463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45983.21802025463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45983.21802025463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45983.21802025463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45983.21802025463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45983.21802025463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45983.21802025463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45983.21802025463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45983.21802025463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45983.21802025463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45983.21802025463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45983.21802025463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45983.21802025463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45983.21802025463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45983.21802025463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45983.21802025463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45983.21802025463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45983.21802025463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45983.21802025463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45983.21802025463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45983.21802025463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45983.21802025463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45983.21802025463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45983.21802025463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45983.21802025463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45983.21802025463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45983.21802025463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45983.21802025463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45983.21802025463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45983.21802025463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45983.21802025463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45983.21802025463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45983.21802025463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45983.21802025463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45983.21802025463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45983.21802025463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45983.21802025463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45983.21802025463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45983.21802025463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45983.21802025463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45983.21802025463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45983.21802025463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45983.21802025463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45983.21802025463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45983.21802025463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45983.21802025463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45983.21802025463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45983.21802025463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45983.21802025463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45983.21802025463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45983.21802025463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45983.21802025463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45983.21802025463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45983.21802025463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45983.21802025463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45983.21802025463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45983.21802025463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45983.21802025463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45983.21802025463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45983.21802025463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45983.21802025463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45983.21802025463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45983.21802025463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45983.21802025463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45983.21802025463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45983.21802025463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45983.21802025463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45983.21802025463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45983.21802025463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45983.21802025463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45983.21802025463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45983.21802025463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45983.21802025463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45983.21802025463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45983.21802025463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45983.21802025463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45983.21802025463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45983.21802025463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45983.21802025463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45983.21802025463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45983.21802025463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45983.21802025463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45983.21802025463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45983.21802025463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45983.21802025463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45983.21802025463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45983.21802025463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45983.21802025463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45983.21802025463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45983.21802025463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45983.21802025463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45983.21802025463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45983.21802025463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45983.21802025463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45983.21802025463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45983.21802025463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45983.21802025463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45983.21802025463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45983.21802025463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45983.21802025463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45983.21802025463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45983.21802025463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45983.21802025463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45983.21802025463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45983.21802025463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45983.21802025463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45983.21802025463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45983.21802025463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45983.21802025463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45983.21802025463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45983.21802025463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45983.21802025463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45983.21802025463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45983.21802025463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45983.21802025463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45983.21802025463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45983.21802025463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45983.21802025463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45983.21802025463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45983.21802025463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45983.21802025463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45983.21802025463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45983.21802025463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45983.21802025463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45983.21802025463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45983.21802025463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45983.21802025463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45983.21802025463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45983.21802025463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45983.21802025463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45983.21802025463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45983.21802025463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45983.21802025463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45983.21802025463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45983.21802025463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45983.21802025463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45983.21802025463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45983.21802025463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45983.21802025463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45983.21802025463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sheetData>
  <dataValidations count="2">
    <dataValidation allowBlank="1" showInputMessage="1" showErrorMessage="1" sqref="E1" xr:uid="{4D935161-CDD3-4592-B877-3FB59C99E142}"/>
    <dataValidation type="list" allowBlank="1" showInputMessage="1" showErrorMessage="1" sqref="E3:E1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0"/>
  <sheetViews>
    <sheetView workbookViewId="0">
      <selection activeCell="J21" sqref="J21"/>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31.5" customHeight="1">
      <c r="A2" s="19" t="s">
        <v>39105</v>
      </c>
      <c r="B2" s="61" t="str">
        <f>IFERROR(VLOOKUP(D2,DB!A:K,11,0),"")</f>
        <v>R3</v>
      </c>
      <c r="C2" s="18">
        <v>2</v>
      </c>
      <c r="D2" s="18" t="s">
        <v>21110</v>
      </c>
      <c r="E2" s="18" t="s">
        <v>39100</v>
      </c>
      <c r="F2" s="20">
        <v>45983.120069444441</v>
      </c>
      <c r="G2" s="150">
        <f ca="1">IFERROR(NOW()-F2,"-")</f>
        <v>9.7950810188194737E-2</v>
      </c>
      <c r="H2" s="22">
        <v>45983.110312500001</v>
      </c>
      <c r="I2" s="19" t="str">
        <f>IFERROR(VLOOKUP(D2,DB!A:F,6,0),"")</f>
        <v>SCECO</v>
      </c>
      <c r="J2" s="18" t="str">
        <f>IFERROR(VLOOKUP(D2,DB!A:G,7,0),"")</f>
        <v>Good</v>
      </c>
      <c r="K2" s="45" t="s">
        <v>39106</v>
      </c>
      <c r="L2" s="23" t="str">
        <f>IFERROR(VLOOKUP(D2,DB!A:I,9,0),"")</f>
        <v>Latis</v>
      </c>
    </row>
    <row r="3" spans="1:13" ht="15" customHeight="1">
      <c r="A3" s="19"/>
      <c r="B3" s="61" t="str">
        <f>IFERROR(VLOOKUP(D3,DB!A:K,11,0),"")</f>
        <v/>
      </c>
      <c r="C3" s="18"/>
      <c r="D3" s="18"/>
      <c r="E3" s="18"/>
      <c r="F3" s="20"/>
      <c r="G3" s="21">
        <f t="shared" ref="G2:G59" ca="1" si="0">IFERROR(NOW()-F3,"-")</f>
        <v>45983.21802025463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45983.21802025463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45983.21802025463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45983.21802025463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45983.21802025463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45983.21802025463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45983.21802025463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45983.21802025463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45983.21802025463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45983.21802025463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45983.21802025463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45983.21802025463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45983.21802025463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45983.21802025463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45983.21802025463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45983.21802025463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45983.21802025463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45983.21802025463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45983.21802025463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45983.21802025463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45983.21802025463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45983.21802025463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45983.21802025463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45983.21802025463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45983.21802025463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45983.21802025463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45983.21802025463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45983.21802025463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45983.21802025463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45983.21802025463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45983.21802025463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45983.21802025463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45983.21802025463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45983.21802025463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45983.21802025463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45983.21802025463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45983.21802025463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45983.21802025463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45983.21802025463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45983.21802025463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45983.21802025463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45983.21802025463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45983.21802025463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45983.21802025463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45983.21802025463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45983.21802025463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45983.21802025463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45983.21802025463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45983.21802025463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45983.21802025463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45983.21802025463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45983.21802025463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45983.21802025463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45983.21802025463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45983.21802025463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45983.21802025463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45983.21802025463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ref="G60:G123" ca="1" si="1">IFERROR(NOW()-F60,"-")</f>
        <v>45983.21802025463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45983.21802025463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45983.21802025463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45983.21802025463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45983.21802025463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45983.21802025463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45983.21802025463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45983.21802025463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45983.21802025463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45983.21802025463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45983.21802025463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45983.21802025463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45983.21802025463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45983.21802025463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45983.21802025463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45983.21802025463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45983.21802025463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45983.21802025463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45983.21802025463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45983.21802025463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45983.21802025463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45983.21802025463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45983.21802025463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45983.21802025463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45983.21802025463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45983.21802025463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45983.21802025463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45983.21802025463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45983.21802025463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45983.21802025463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45983.21802025463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45983.21802025463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45983.21802025463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45983.21802025463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45983.21802025463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45983.21802025463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45983.21802025463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45983.21802025463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45983.21802025463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45983.21802025463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45983.21802025463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45983.21802025463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45983.21802025463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45983.21802025463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45983.21802025463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45983.21802025463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45983.21802025463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45983.21802025463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45983.21802025463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45983.21802025463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45983.21802025463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45983.21802025463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45983.21802025463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45983.21802025463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45983.21802025463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45983.21802025463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45983.21802025463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45983.21802025463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45983.21802025463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45983.21802025463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45983.21802025463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45983.21802025463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45983.21802025463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45983.21802025463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ref="G124:G187" ca="1" si="2">IFERROR(NOW()-F124,"-")</f>
        <v>45983.21802025463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45983.21802025463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45983.21802025463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45983.21802025463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45983.21802025463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45983.21802025463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45983.21802025463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45983.21802025463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45983.21802025463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45983.21802025463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45983.21802025463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45983.21802025463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45983.21802025463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45983.21802025463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45983.21802025463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45983.21802025463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45983.21802025463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45983.21802025463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45983.21802025463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45983.21802025463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45983.21802025463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45983.21802025463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45983.21802025463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45983.21802025463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45983.21802025463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45983.21802025463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45983.21802025463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45983.21802025463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45983.21802025463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45983.21802025463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45983.21802025463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45983.21802025463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45983.21802025463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45983.21802025463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45983.21802025463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45983.21802025463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45983.21802025463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45983.21802025463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45983.21802025463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45983.21802025463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45983.21802025463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45983.21802025463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45983.21802025463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45983.21802025463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45983.21802025463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45983.21802025463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45983.21802025463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45983.21802025463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45983.21802025463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45983.21802025463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45983.21802025463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45983.21802025463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45983.21802025463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45983.21802025463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45983.21802025463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45983.21802025463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45983.21802025463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45983.21802025463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45983.21802025463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45983.21802025463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45983.21802025463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45983.21802025463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45983.21802025463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45983.21802025463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ref="G188:G251" ca="1" si="3">IFERROR(NOW()-F188,"-")</f>
        <v>45983.21802025463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45983.21802025463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45983.21802025463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45983.21802025463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45983.21802025463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45983.21802025463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45983.21802025463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45983.21802025463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45983.21802025463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45983.21802025463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45983.21802025463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45983.21802025463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45983.21802025463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45983.21802025463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45983.21802025463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45983.21802025463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45983.21802025463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45983.21802025463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45983.21802025463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45983.21802025463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45983.21802025463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45983.21802025463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45983.21802025463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45983.21802025463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45983.21802025463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45983.21802025463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45983.21802025463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45983.21802025463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45983.21802025463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45983.21802025463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45983.21802025463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45983.21802025463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45983.21802025463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45983.21802025463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45983.21802025463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45983.21802025463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45983.21802025463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45983.21802025463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45983.21802025463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45983.21802025463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45983.21802025463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45983.21802025463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45983.21802025463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45983.21802025463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45983.21802025463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45983.21802025463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45983.21802025463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45983.21802025463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45983.21802025463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45983.21802025463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45983.21802025463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45983.21802025463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45983.21802025463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45983.21802025463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45983.21802025463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45983.21802025463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45983.21802025463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45983.21802025463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45983.21802025463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45983.21802025463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45983.21802025463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45983.21802025463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45983.21802025463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45983.21802025463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ref="G252:G315" ca="1" si="4">IFERROR(NOW()-F252,"-")</f>
        <v>45983.21802025463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45983.21802025463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45983.21802025463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45983.21802025463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45983.21802025463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45983.21802025463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45983.21802025463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45983.21802025463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45983.21802025463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45983.21802025463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45983.21802025463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45983.21802025463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45983.21802025463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45983.21802025463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45983.21802025463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45983.21802025463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45983.21802025463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45983.21802025463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45983.21802025463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45983.21802025463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45983.21802025463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45983.21802025463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45983.21802025463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45983.21802025463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45983.21802025463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45983.21802025463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45983.21802025463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45983.21802025463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45983.21802025463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45983.21802025463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45983.21802025463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45983.21802025463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45983.21802025463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45983.21802025463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45983.21802025463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45983.21802025463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45983.21802025463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45983.21802025463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45983.21802025463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45983.21802025463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45983.21802025463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45983.21802025463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45983.21802025463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45983.21802025463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45983.21802025463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45983.21802025463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45983.21802025463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45983.21802025463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45983.21802025463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45983.21802025463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45983.21802025463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45983.21802025463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45983.21802025463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45983.21802025463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45983.21802025463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45983.21802025463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45983.21802025463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45983.21802025463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45983.21802025463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45983.21802025463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45983.21802025463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45983.21802025463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45983.21802025463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45983.21802025463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ref="G316:G379" ca="1" si="5">IFERROR(NOW()-F316,"-")</f>
        <v>45983.21802025463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45983.21802025463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45983.21802025463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45983.21802025463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45983.21802025463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45983.21802025463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45983.21802025463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45983.21802025463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45983.21802025463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45983.21802025463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45983.21802025463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45983.21802025463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45983.21802025463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45983.21802025463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45983.21802025463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45983.21802025463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45983.21802025463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45983.21802025463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45983.21802025463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45983.21802025463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45983.21802025463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45983.21802025463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45983.21802025463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45983.21802025463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45983.21802025463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45983.21802025463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45983.21802025463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45983.21802025463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45983.21802025463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45983.21802025463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45983.21802025463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45983.21802025463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45983.21802025463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45983.21802025463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45983.21802025463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45983.21802025463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45983.21802025463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45983.21802025463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45983.21802025463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45983.21802025463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45983.21802025463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45983.21802025463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45983.21802025463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45983.21802025463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45983.21802025463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45983.21802025463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45983.21802025463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45983.21802025463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45983.21802025463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45983.21802025463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45983.21802025463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45983.21802025463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45983.21802025463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45983.21802025463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45983.21802025463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45983.21802025463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45983.21802025463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45983.21802025463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45983.21802025463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45983.21802025463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45983.21802025463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45983.21802025463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45983.21802025463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45983.21802025463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ref="G380:G443" ca="1" si="6">IFERROR(NOW()-F380,"-")</f>
        <v>45983.21802025463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45983.21802025463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45983.21802025463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45983.21802025463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45983.21802025463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45983.21802025463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45983.21802025463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45983.21802025463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45983.21802025463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45983.21802025463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45983.21802025463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45983.21802025463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45983.21802025463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45983.21802025463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45983.21802025463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45983.21802025463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45983.21802025463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45983.21802025463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45983.21802025463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45983.21802025463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45983.21802025463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45983.21802025463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45983.21802025463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45983.21802025463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45983.21802025463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45983.21802025463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45983.21802025463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45983.21802025463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45983.21802025463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45983.21802025463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45983.21802025463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45983.21802025463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45983.21802025463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45983.21802025463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45983.21802025463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45983.21802025463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45983.21802025463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45983.21802025463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45983.21802025463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45983.21802025463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45983.21802025463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45983.21802025463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45983.21802025463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45983.21802025463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45983.21802025463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45983.21802025463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45983.21802025463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45983.21802025463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45983.21802025463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45983.21802025463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45983.21802025463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45983.21802025463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45983.21802025463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45983.21802025463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45983.21802025463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45983.21802025463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45983.21802025463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45983.21802025463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45983.21802025463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45983.21802025463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45983.21802025463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45983.21802025463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45983.21802025463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45983.21802025463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ref="G444:G507" ca="1" si="7">IFERROR(NOW()-F444,"-")</f>
        <v>45983.21802025463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45983.21802025463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45983.21802025463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45983.21802025463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45983.21802025463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45983.21802025463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45983.21802025463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45983.21802025463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45983.21802025463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45983.21802025463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45983.21802025463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45983.21802025463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45983.21802025463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45983.21802025463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45983.21802025463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45983.21802025463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45983.21802025463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45983.21802025463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45983.21802025463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45983.21802025463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45983.21802025463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45983.21802025463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45983.21802025463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45983.21802025463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45983.21802025463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45983.21802025463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45983.21802025463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45983.21802025463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45983.21802025463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45983.21802025463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45983.21802025463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45983.21802025463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45983.21802025463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45983.21802025463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45983.21802025463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45983.21802025463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45983.21802025463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45983.21802025463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45983.21802025463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45983.21802025463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45983.21802025463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45983.21802025463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45983.21802025463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45983.21802025463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45983.21802025463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45983.21802025463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45983.21802025463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45983.21802025463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45983.21802025463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45983.21802025463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45983.21802025463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45983.21802025463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45983.21802025463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45983.21802025463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45983.21802025463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45983.21802025463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45983.21802025463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45983.21802025463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45983.21802025463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45983.21802025463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45983.21802025463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45983.21802025463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45983.21802025463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45983.21802025463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ref="G508:G571" ca="1" si="8">IFERROR(NOW()-F508,"-")</f>
        <v>45983.21802025463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45983.21802025463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45983.21802025463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45983.21802025463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45983.21802025463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45983.21802025463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45983.21802025463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45983.21802025463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45983.21802025463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45983.21802025463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45983.21802025463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45983.21802025463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45983.21802025463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45983.21802025463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45983.21802025463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45983.21802025463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45983.21802025463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45983.21802025463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45983.21802025463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45983.21802025463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45983.21802025463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45983.21802025463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45983.21802025463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45983.21802025463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45983.21802025463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45983.21802025463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45983.21802025463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45983.21802025463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45983.21802025463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45983.21802025463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45983.21802025463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45983.21802025463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45983.21802025463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45983.21802025463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45983.21802025463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45983.21802025463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45983.21802025463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45983.21802025463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45983.21802025463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45983.21802025463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45983.21802025463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45983.21802025463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45983.21802025463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45983.21802025463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45983.21802025463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45983.21802025463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45983.21802025463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45983.21802025463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45983.21802025463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45983.21802025463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45983.21802025463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45983.21802025463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45983.21802025463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45983.21802025463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45983.21802025463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45983.21802025463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45983.21802025463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45983.21802025463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45983.21802025463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45983.21802025463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45983.21802025463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45983.21802025463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45983.21802025463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45983.21802025463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ref="G572:G635" ca="1" si="9">IFERROR(NOW()-F572,"-")</f>
        <v>45983.21802025463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45983.21802025463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45983.21802025463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45983.21802025463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45983.21802025463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45983.21802025463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45983.21802025463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45983.21802025463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45983.21802025463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45983.21802025463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45983.21802025463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45983.21802025463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45983.21802025463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45983.21802025463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45983.21802025463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45983.21802025463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45983.21802025463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45983.21802025463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45983.21802025463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45983.21802025463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45983.21802025463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45983.21802025463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45983.21802025463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45983.21802025463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45983.21802025463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45983.21802025463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45983.21802025463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45983.21802025463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45983.21802025463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45983.21802025463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45983.21802025463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45983.21802025463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45983.21802025463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45983.21802025463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45983.21802025463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45983.21802025463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45983.21802025463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45983.21802025463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45983.21802025463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45983.21802025463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45983.21802025463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45983.21802025463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45983.21802025463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45983.21802025463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45983.21802025463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45983.21802025463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45983.21802025463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45983.21802025463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45983.21802025463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45983.21802025463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45983.21802025463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45983.21802025463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45983.21802025463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45983.21802025463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45983.21802025463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45983.21802025463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45983.21802025463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45983.21802025463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45983.21802025463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45983.21802025463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45983.21802025463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45983.21802025463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45983.21802025463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45983.21802025463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ref="G636:G699" ca="1" si="10">IFERROR(NOW()-F636,"-")</f>
        <v>45983.21802025463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45983.21802025463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45983.21802025463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45983.21802025463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45983.21802025463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45983.21802025463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45983.21802025463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45983.21802025463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45983.21802025463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45983.21802025463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45983.21802025463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45983.21802025463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45983.21802025463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45983.21802025463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45983.21802025463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45983.21802025463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45983.21802025463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45983.21802025463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45983.21802025463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45983.21802025463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45983.21802025463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45983.21802025463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45983.21802025463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45983.21802025463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45983.21802025463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45983.21802025463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45983.21802025463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45983.21802025463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45983.21802025463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45983.21802025463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45983.21802025463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45983.21802025463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45983.21802025463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45983.21802025463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45983.21802025463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45983.21802025463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45983.21802025463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45983.21802025463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45983.21802025463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45983.21802025463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45983.21802025463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45983.21802025463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45983.21802025463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45983.21802025463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45983.21802025463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45983.21802025463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45983.21802025463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45983.21802025463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45983.21802025463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45983.21802025463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45983.21802025463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45983.21802025463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45983.21802025463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45983.21802025463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45983.21802025463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45983.21802025463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45983.21802025463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45983.21802025463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45983.21802025463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45983.21802025463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45983.21802025463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45983.21802025463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45983.21802025463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45983.21802025463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ref="G700:G763" ca="1" si="11">IFERROR(NOW()-F700,"-")</f>
        <v>45983.21802025463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45983.21802025463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45983.21802025463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45983.21802025463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45983.21802025463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45983.21802025463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45983.21802025463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45983.21802025463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45983.21802025463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45983.21802025463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45983.21802025463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45983.21802025463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45983.21802025463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45983.21802025463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45983.21802025463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45983.21802025463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45983.21802025463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45983.21802025463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45983.21802025463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45983.21802025463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45983.21802025463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45983.21802025463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45983.21802025463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45983.21802025463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45983.21802025463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45983.21802025463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45983.21802025463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45983.21802025463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45983.21802025463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45983.21802025463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45983.21802025463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45983.21802025463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45983.21802025463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45983.21802025463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45983.21802025463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45983.21802025463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45983.21802025463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45983.21802025463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45983.21802025463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45983.21802025463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45983.21802025463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45983.21802025463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45983.21802025463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45983.21802025463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45983.21802025463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45983.21802025463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45983.21802025463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45983.21802025463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45983.21802025463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45983.21802025463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45983.21802025463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45983.21802025463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45983.21802025463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45983.21802025463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45983.21802025463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45983.21802025463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45983.21802025463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45983.21802025463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45983.21802025463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45983.21802025463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45983.21802025463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45983.21802025463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45983.21802025463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45983.21802025463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ref="G764:G827" ca="1" si="12">IFERROR(NOW()-F764,"-")</f>
        <v>45983.21802025463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45983.21802025463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45983.21802025463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45983.21802025463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45983.21802025463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45983.21802025463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45983.21802025463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45983.21802025463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45983.21802025463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45983.21802025463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45983.21802025463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45983.21802025463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45983.21802025463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45983.21802025463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45983.21802025463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45983.21802025463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45983.21802025463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45983.21802025463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45983.21802025463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45983.21802025463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45983.21802025463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45983.21802025463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45983.21802025463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45983.21802025463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45983.21802025463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45983.21802025463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45983.21802025463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45983.21802025463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45983.21802025463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45983.21802025463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45983.21802025463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45983.21802025463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45983.21802025463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45983.21802025463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45983.21802025463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45983.21802025463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45983.21802025463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45983.21802025463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45983.21802025463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45983.21802025463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45983.21802025463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45983.21802025463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45983.21802025463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45983.21802025463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45983.21802025463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45983.21802025463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45983.21802025463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45983.21802025463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45983.21802025463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45983.21802025463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45983.21802025463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45983.21802025463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45983.21802025463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45983.21802025463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45983.21802025463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45983.21802025463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45983.21802025463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45983.21802025463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45983.21802025463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45983.21802025463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45983.21802025463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45983.21802025463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45983.21802025463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45983.21802025463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ref="G828:G891" ca="1" si="13">IFERROR(NOW()-F828,"-")</f>
        <v>45983.21802025463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45983.21802025463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45983.21802025463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45983.21802025463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45983.21802025463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45983.21802025463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45983.21802025463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45983.21802025463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45983.21802025463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45983.21802025463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45983.21802025463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45983.21802025463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45983.21802025463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45983.21802025463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45983.21802025463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45983.21802025463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45983.21802025463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45983.21802025463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45983.21802025463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45983.21802025463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45983.21802025463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45983.21802025463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45983.21802025463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45983.21802025463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45983.21802025463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45983.21802025463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45983.21802025463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45983.21802025463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45983.21802025463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45983.21802025463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45983.21802025463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45983.21802025463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45983.21802025463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45983.21802025463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45983.21802025463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45983.21802025463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45983.21802025463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45983.21802025463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45983.21802025463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45983.21802025463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45983.21802025463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45983.21802025463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45983.21802025463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45983.21802025463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45983.21802025463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45983.21802025463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45983.21802025463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45983.21802025463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45983.21802025463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45983.21802025463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45983.21802025463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45983.21802025463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45983.21802025463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45983.21802025463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45983.21802025463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45983.21802025463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45983.21802025463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45983.21802025463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45983.21802025463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45983.21802025463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45983.21802025463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45983.21802025463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45983.21802025463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45983.21802025463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ref="G892:G955" ca="1" si="14">IFERROR(NOW()-F892,"-")</f>
        <v>45983.21802025463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45983.21802025463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45983.21802025463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45983.21802025463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45983.21802025463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45983.21802025463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45983.21802025463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45983.21802025463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45983.21802025463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45983.21802025463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45983.21802025463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45983.21802025463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45983.21802025463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45983.21802025463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45983.21802025463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45983.21802025463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45983.21802025463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45983.21802025463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45983.21802025463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45983.21802025463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45983.21802025463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45983.21802025463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45983.21802025463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45983.21802025463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45983.21802025463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45983.21802025463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45983.21802025463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45983.21802025463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45983.21802025463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45983.21802025463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45983.21802025463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45983.21802025463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45983.21802025463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45983.21802025463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45983.21802025463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45983.21802025463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45983.21802025463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45983.21802025463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45983.21802025463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45983.21802025463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45983.21802025463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45983.21802025463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45983.21802025463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45983.21802025463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45983.21802025463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45983.21802025463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45983.21802025463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45983.21802025463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45983.21802025463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45983.21802025463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45983.21802025463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45983.21802025463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45983.21802025463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45983.21802025463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45983.21802025463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45983.21802025463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45983.21802025463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45983.21802025463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45983.21802025463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45983.21802025463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45983.21802025463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45983.21802025463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45983.21802025463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45983.21802025463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ref="G956:G970" ca="1" si="15">IFERROR(NOW()-F956,"-")</f>
        <v>45983.21802025463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45983.21802025463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45983.21802025463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45983.21802025463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45983.21802025463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45983.21802025463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45983.21802025463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45983.21802025463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45983.21802025463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45983.21802025463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45983.21802025463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45983.21802025463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45983.21802025463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45983.21802025463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45983.21802025463</v>
      </c>
      <c r="H970" s="22"/>
      <c r="I970" s="19" t="str">
        <f>IFERROR(VLOOKUP(D970,DB!A:F,6,0),"")</f>
        <v/>
      </c>
      <c r="J970" s="18" t="str">
        <f>IFERROR(VLOOKUP(D970,DB!A:G,7,0),"")</f>
        <v/>
      </c>
      <c r="K970" s="45"/>
      <c r="L970" s="23" t="str">
        <f>IFERROR(VLOOKUP(D970,DB!A:I,9,0),"")</f>
        <v/>
      </c>
    </row>
  </sheetData>
  <dataValidations count="2">
    <dataValidation allowBlank="1" showInputMessage="1" showErrorMessage="1" sqref="E1" xr:uid="{5914219A-CB83-432D-936A-CC0CB6F3982A}"/>
    <dataValidation type="list" allowBlank="1" showInputMessage="1" showErrorMessage="1" sqref="E2:E9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E9" sqref="E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279.73730266203347</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36293</v>
      </c>
      <c r="E3" s="94" t="s">
        <v>39021</v>
      </c>
      <c r="F3" s="95">
        <v>45982.984027777777</v>
      </c>
      <c r="G3" s="96">
        <f t="shared" ref="G3:G19" ca="1" si="0">IFERROR(NOW()-F3,"")</f>
        <v>0.23399247685301816</v>
      </c>
      <c r="H3" s="95">
        <v>45982.978587962964</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2</v>
      </c>
      <c r="D4" s="91" t="s">
        <v>38898</v>
      </c>
      <c r="E4" s="94" t="s">
        <v>39021</v>
      </c>
      <c r="F4" s="95">
        <v>45983.120532407411</v>
      </c>
      <c r="G4" s="96">
        <f t="shared" ca="1" si="0"/>
        <v>9.7487847218872048E-2</v>
      </c>
      <c r="H4" s="95">
        <v>45983.076435185183</v>
      </c>
      <c r="I4" s="113" t="str">
        <f>IFERROR(VLOOKUP(D4,DB!A:F,6,0),"")</f>
        <v>Generator-SG</v>
      </c>
      <c r="J4" s="113" t="str">
        <f>IFERROR(VLOOKUP(D4,DB!A:G,7,0),"")</f>
        <v>Dead</v>
      </c>
      <c r="K4" s="97" t="s">
        <v>39110</v>
      </c>
      <c r="L4" s="91" t="str">
        <f>IFERROR(VLOOKUP(D4,DB!A:I,9,0),"")</f>
        <v>Latis</v>
      </c>
    </row>
    <row r="5" spans="1:16" ht="15" customHeight="1">
      <c r="A5" s="113"/>
      <c r="B5" s="113" t="str">
        <f>IFERROR(VLOOKUP(D5,DB!A:K,11,0),"")</f>
        <v/>
      </c>
      <c r="C5" s="93"/>
      <c r="D5" s="91"/>
      <c r="E5" s="94"/>
      <c r="F5" s="95"/>
      <c r="G5" s="96">
        <f t="shared" ca="1" si="0"/>
        <v>45983.21802025463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45983.21802025463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45983.21802025463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45983.21802025463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45983.21802025463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45983.21802025463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45983.21802025463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45983.21802025463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45983.21802025463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45983.21802025463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45983.21802025463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45983.21802025463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45983.21802025463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45983.21802025463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45983.21802025463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1">IFERROR(NOW()-F20,"")</f>
        <v>45983.21802025463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45983.21802025463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45983.21802025463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45983.21802025463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45983.21802025463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45983.21802025463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45983.21802025463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45983.21802025463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45983.21802025463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45983.21802025463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45983.21802025463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45983.21802025463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45983.21802025463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45983.21802025463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45983.21802025463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45983.21802025463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45983.21802025463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45983.21802025463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45983.21802025463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45983.21802025463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45983.21802025463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45983.21802025463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45983.21802025463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45983.21802025463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45983.21802025463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45983.21802025463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45983.21802025463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45983.21802025463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45983.21802025463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45983.21802025463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45983.21802025463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45983.21802025463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45983.21802025463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45983.21802025463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45983.21802025463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45983.21802025463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45983.21802025463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45983.21802025463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45983.21802025463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45983.21802025463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45983.21802025463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45983.21802025463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45983.21802025463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45983.21802025463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45983.21802025463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45983.21802025463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45983.21802025463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45983.21802025463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45983.21802025463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45983.21802025463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45983.21802025463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45983.21802025463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45983.21802025463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45983.21802025463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45983.21802025463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45983.21802025463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45983.21802025463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45983.21802025463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45983.21802025463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45983.21802025463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45983.21802025463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45983.21802025463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45983.21802025463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45983.21802025463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2">IFERROR(NOW()-F84,"")</f>
        <v>45983.21802025463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45983.21802025463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45983.21802025463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45983.21802025463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45983.21802025463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45983.21802025463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45983.21802025463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45983.21802025463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45983.21802025463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45983.21802025463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45983.21802025463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45983.21802025463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45983.21802025463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45983.21802025463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45983.21802025463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45983.21802025463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45983.21802025463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45983.21802025463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45983.21802025463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45983.21802025463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45983.21802025463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45983.21802025463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45983.21802025463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45983.21802025463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45983.21802025463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45983.21802025463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45983.21802025463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45983.21802025463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45983.21802025463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45983.21802025463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45983.21802025463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45983.21802025463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45983.21802025463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45983.21802025463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45983.21802025463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45983.21802025463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45983.21802025463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45983.21802025463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45983.21802025463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45983.21802025463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45983.21802025463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45983.21802025463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45983.21802025463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45983.21802025463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45983.21802025463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45983.21802025463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45983.21802025463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45983.21802025463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45983.21802025463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45983.21802025463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45983.21802025463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45983.21802025463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45983.21802025463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45983.21802025463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45983.21802025463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45983.21802025463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45983.21802025463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45983.21802025463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45983.21802025463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45983.21802025463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45983.21802025463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45983.21802025463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45983.21802025463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45983.21802025463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3">IFERROR(NOW()-F148,"")</f>
        <v>45983.21802025463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45983.21802025463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45983.21802025463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45983.21802025463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45983.21802025463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45983.21802025463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45983.21802025463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45983.21802025463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45983.21802025463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45983.21802025463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45983.21802025463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45983.21802025463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45983.21802025463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45983.21802025463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45983.21802025463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45983.21802025463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45983.21802025463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45983.21802025463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45983.21802025463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45983.21802025463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45983.21802025463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45983.21802025463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45983.21802025463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45983.21802025463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45983.21802025463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45983.21802025463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45983.21802025463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45983.21802025463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45983.21802025463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45983.21802025463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45983.21802025463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45983.21802025463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45983.21802025463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45983.21802025463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45983.21802025463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45983.21802025463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45983.21802025463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45983.21802025463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45983.21802025463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45983.21802025463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45983.21802025463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45983.21802025463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45983.21802025463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45983.21802025463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45983.21802025463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45983.21802025463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45983.21802025463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45983.21802025463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45983.21802025463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45983.21802025463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45983.21802025463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45983.21802025463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45983.21802025463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45983.21802025463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45983.21802025463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45983.21802025463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45983.21802025463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45983.21802025463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45983.21802025463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45983.21802025463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45983.21802025463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45983.21802025463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45983.21802025463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45983.21802025463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4">IFERROR(NOW()-F212,"")</f>
        <v>45983.21802025463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45983.21802025463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45983.21802025463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45983.21802025463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45983.21802025463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45983.21802025463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45983.21802025463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45983.21802025463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45983.21802025463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45983.21802025463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45983.21802025463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45983.21802025463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45983.21802025463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45983.21802025463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45983.21802025463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45983.21802025463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45983.21802025463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45983.21802025463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45983.21802025463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45983.21802025463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45983.21802025463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45983.21802025463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45983.21802025463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45983.21802025463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45983.21802025463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45983.21802025463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45983.21802025463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45983.21802025463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45983.21802025463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45983.21802025463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45983.21802025463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45983.21802025463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45983.21802025463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45983.21802025463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45983.21802025463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45983.21802025463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45983.21802025463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45983.21802025463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45983.21802025463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45983.21802025463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45983.21802025463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45983.21802025463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45983.21802025463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45983.21802025463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45983.21802025463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45983.21802025463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45983.21802025463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45983.21802025463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45983.21802025463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45983.21802025463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45983.21802025463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45983.21802025463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45983.21802025463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45983.21802025463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45983.21802025463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45983.21802025463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45983.21802025463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45983.21802025463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45983.21802025463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45983.21802025463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45983.21802025463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45983.21802025463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45983.21802025463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45983.21802025463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5">IFERROR(NOW()-F276,"")</f>
        <v>45983.21802025463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45983.21802025463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45983.21802025463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45983.21802025463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45983.21802025463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45983.21802025463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45983.21802025463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45983.21802025463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45983.21802025463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45983.21802025463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45983.21802025463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45983.21802025463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45983.21802025463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45983.21802025463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45983.21802025463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45983.21802025463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45983.21802025463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45983.21802025463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45983.21802025463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45983.21802025463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45983.21802025463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45983.21802025463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45983.21802025463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45983.21802025463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45983.21802025463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45983.21802025463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45983.21802025463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45983.21802025463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45983.21802025463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45983.21802025463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45983.21802025463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45983.21802025463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45983.21802025463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45983.21802025463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45983.21802025463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45983.21802025463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45983.21802025463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45983.21802025463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45983.21802025463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45983.21802025463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45983.21802025463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45983.21802025463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45983.21802025463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45983.21802025463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45983.21802025463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45983.21802025463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45983.21802025463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45983.21802025463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45983.21802025463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45983.21802025463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45983.21802025463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45983.21802025463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45983.21802025463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45983.21802025463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45983.21802025463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45983.21802025463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45983.21802025463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45983.21802025463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45983.21802025463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45983.21802025463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45983.21802025463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45983.21802025463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45983.21802025463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45983.21802025463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6">IFERROR(NOW()-F340,"")</f>
        <v>45983.21802025463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45983.21802025463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45983.21802025463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45983.21802025463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45983.21802025463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45983.21802025463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45983.21802025463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45983.21802025463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45983.21802025463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45983.21802025463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45983.21802025463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45983.21802025463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45983.21802025463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45983.21802025463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45983.21802025463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45983.21802025463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45983.21802025463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45983.21802025463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45983.21802025463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45983.21802025463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45983.21802025463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45983.21802025463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45983.21802025463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45983.21802025463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45983.21802025463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45983.21802025463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45983.21802025463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45983.21802025463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45983.21802025463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45983.21802025463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45983.21802025463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45983.21802025463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45983.21802025463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45983.21802025463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45983.21802025463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45983.21802025463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45983.21802025463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45983.21802025463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45983.21802025463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45983.21802025463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45983.21802025463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45983.21802025463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45983.21802025463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45983.21802025463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45983.21802025463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45983.21802025463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45983.21802025463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45983.21802025463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45983.21802025463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45983.21802025463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45983.21802025463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45983.21802025463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45983.21802025463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45983.21802025463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45983.21802025463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45983.21802025463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45983.21802025463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45983.21802025463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45983.21802025463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45983.21802025463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45983.21802025463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45983.21802025463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45983.21802025463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45983.21802025463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49" ca="1" si="7">IFERROR(NOW()-F404,"")</f>
        <v>45983.21802025463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45983.21802025463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45983.21802025463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45983.21802025463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45983.21802025463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45983.21802025463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45983.21802025463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45983.21802025463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45983.21802025463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45983.21802025463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45983.21802025463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45983.21802025463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45983.21802025463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45983.21802025463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45983.21802025463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45983.21802025463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45983.21802025463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45983.21802025463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45983.21802025463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45983.21802025463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45983.21802025463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45983.21802025463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45983.21802025463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45983.21802025463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45983.21802025463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45983.21802025463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45983.21802025463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45983.21802025463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45983.21802025463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45983.21802025463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45983.21802025463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45983.21802025463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45983.21802025463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45983.21802025463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45983.21802025463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45983.21802025463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45983.21802025463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45983.21802025463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45983.21802025463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45983.21802025463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45983.21802025463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45983.21802025463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45983.21802025463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45983.21802025463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45983.21802025463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45983.21802025463</v>
      </c>
      <c r="H449" s="95"/>
      <c r="I449" s="113" t="str">
        <f>IFERROR(VLOOKUP(D449,DB!A:F,6,0),"")</f>
        <v/>
      </c>
      <c r="J449" s="113" t="str">
        <f>IFERROR(VLOOKUP(D449,DB!A:G,7,0),"")</f>
        <v/>
      </c>
      <c r="K449" s="97"/>
      <c r="L449" s="91" t="str">
        <f>IFERROR(VLOOKUP(D449,DB!A:I,9,0),"")</f>
        <v/>
      </c>
    </row>
  </sheetData>
  <dataValidations count="2">
    <dataValidation allowBlank="1" showInputMessage="1" showErrorMessage="1" sqref="E1" xr:uid="{A4F81451-56CC-4543-9497-104C4E44EE4B}"/>
    <dataValidation type="list" allowBlank="1" showInputMessage="1" showErrorMessage="1" sqref="E2:E4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topLeftCell="C1" workbookViewId="0">
      <selection activeCell="D19" sqref="D1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91.385960069441353</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57.029142939813028</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34.55690914351726</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5.7032170138918445</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1.8447216435160954</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0.44946701388835208</v>
      </c>
      <c r="H7" s="128">
        <v>45982.753275462965</v>
      </c>
      <c r="I7" s="109" t="str">
        <f>IFERROR(VLOOKUP(D7,DB!A:F,6,0),"")</f>
        <v>SCECO</v>
      </c>
      <c r="J7" s="109" t="str">
        <f>IFERROR(VLOOKUP(D7,DB!A:G,7,0),"")</f>
        <v>Good</v>
      </c>
      <c r="K7" s="109" t="s">
        <v>39123</v>
      </c>
      <c r="L7" s="109" t="str">
        <f>IFERROR(VLOOKUP(D7,DB!A:I,9,0),"")</f>
        <v>Latis</v>
      </c>
    </row>
    <row r="8" spans="1:13">
      <c r="A8" s="109" t="s">
        <v>39124</v>
      </c>
      <c r="B8" s="109" t="str">
        <f>IFERROR(VLOOKUP(D8,DB!A:K,11,0),"")</f>
        <v>R5</v>
      </c>
      <c r="C8" s="109">
        <v>1</v>
      </c>
      <c r="D8" s="109" t="s">
        <v>15237</v>
      </c>
      <c r="E8" s="109" t="s">
        <v>39021</v>
      </c>
      <c r="F8" s="128">
        <v>45982.864016203705</v>
      </c>
      <c r="G8" s="111">
        <f ca="1">IFERROR(NOW()-F8,"")</f>
        <v>0.3540040509251412</v>
      </c>
      <c r="H8" s="128">
        <v>45982.843182870369</v>
      </c>
      <c r="I8" s="109" t="str">
        <f>IFERROR(VLOOKUP(D8,DB!A:F,6,0),"")</f>
        <v>SCECO</v>
      </c>
      <c r="J8" s="109" t="str">
        <f>IFERROR(VLOOKUP(D8,DB!A:G,7,0),"")</f>
        <v>Dead</v>
      </c>
      <c r="K8" s="109" t="s">
        <v>39125</v>
      </c>
      <c r="L8" s="109" t="str">
        <f>IFERROR(VLOOKUP(D8,DB!A:I,9,0),"")</f>
        <v>Latis</v>
      </c>
    </row>
    <row r="9" spans="1:13">
      <c r="A9" s="109"/>
      <c r="B9" s="109" t="str">
        <f>IFERROR(VLOOKUP(D9,DB!A:K,11,0),"")</f>
        <v/>
      </c>
      <c r="C9" s="109"/>
      <c r="D9" s="109"/>
      <c r="E9" s="109"/>
      <c r="F9" s="109"/>
      <c r="G9" s="111">
        <f ca="1">IFERROR(NOW()-F9,"")</f>
        <v>45983.21802025463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45983.21802025463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45983.21802025463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45983.21802025463</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45983.21802025463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45983.21802025463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45983.21802025463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45983.21802025463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45983.21802025463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45983.21802025463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45983.21802025463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45983.21802025463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45983.21802025463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45983.21802025463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45983.21802025463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45983.21802025463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45983.21802025463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45983.21802025463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45983.21802025463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45983.21802025463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45983.21802025463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45983.21802025463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45983.21802025463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45983.21802025463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45983.21802025463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45983.21802025463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45983.21802025463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45983.21802025463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45983.21802025463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45983.21802025463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45983.21802025463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45983.21802025463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45983.21802025463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45983.21802025463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45983.21802025463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45983.21802025463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45983.21802025463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45983.21802025463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45983.21802025463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45983.21802025463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45983.21802025463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45983.21802025463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45983.21802025463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45983.21802025463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45983.21802025463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45983.21802025463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45983.21802025463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45983.21802025463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45983.21802025463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45983.21802025463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45983.21802025463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45983.21802025463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45983.21802025463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45983.21802025463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45983.21802025463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45983.21802025463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45983.21802025463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45983.21802025463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45983.21802025463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45983.21802025463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45983.21802025463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45983.21802025463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45983.21802025463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45983.21802025463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45983.21802025463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45983.21802025463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45983.21802025463</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45983.21802025463</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45983.21802025463</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45983.21802025463</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45983.21802025463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45983.21802025463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45983.21802025463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45983.21802025463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45983.21802025463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45983.21802025463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45983.21802025463</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45983.21802025463</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45983.21802025463</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45983.21802025463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45983.21802025463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45983.21802025463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45983.21802025463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45983.21802025463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45983.21802025463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45983.21802025463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45983.21802025463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45983.21802025463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45983.21802025463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45983.21802025463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45983.21802025463</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45983.21802025463</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45983.21802025463</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45983.21802025463</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45983.21802025463</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tabSelected="1" workbookViewId="0">
      <selection activeCell="K4" sqref="K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2</v>
      </c>
      <c r="D2" s="119" t="s">
        <v>29455</v>
      </c>
      <c r="E2" s="109" t="s">
        <v>39021</v>
      </c>
      <c r="F2" s="121">
        <v>45983.189641203702</v>
      </c>
      <c r="G2" s="104">
        <f t="shared" ref="G2:G27" ca="1" si="0">IFERROR(NOW()-F2,"-")</f>
        <v>2.8379050927469507E-2</v>
      </c>
      <c r="H2" s="121">
        <v>45983.18959490741</v>
      </c>
      <c r="I2" s="119" t="str">
        <f>IFERROR(VLOOKUP(D2,DB!A:F,6,0),"")</f>
        <v>SCECO</v>
      </c>
      <c r="J2" s="119" t="str">
        <f>IFERROR(VLOOKUP(D2,DB!A:G,7,0),"")</f>
        <v>Vandalized</v>
      </c>
      <c r="K2" s="122" t="s">
        <v>39127</v>
      </c>
      <c r="L2" s="123" t="str">
        <f>IFERROR(VLOOKUP(D2,DB!A:I,9,0),"")</f>
        <v>Latis</v>
      </c>
    </row>
    <row r="3" spans="1:16382" ht="31.5" customHeight="1">
      <c r="A3" s="118" t="s">
        <v>39128</v>
      </c>
      <c r="B3" s="119" t="str">
        <f>IFERROR(VLOOKUP(D3,DB!A:K,11,0),"")</f>
        <v>R6</v>
      </c>
      <c r="C3" s="120">
        <v>4</v>
      </c>
      <c r="D3" s="149" t="s">
        <v>30405</v>
      </c>
      <c r="E3" s="109" t="s">
        <v>39021</v>
      </c>
      <c r="F3" s="121">
        <v>45983.189965277779</v>
      </c>
      <c r="G3" s="104">
        <f t="shared" ca="1" si="0"/>
        <v>2.8054976850398816E-2</v>
      </c>
      <c r="H3" s="121">
        <v>45983.189930555556</v>
      </c>
      <c r="I3" s="119" t="str">
        <f>IFERROR(VLOOKUP(D3,DB!A:F,6,0),"")</f>
        <v>SCECO</v>
      </c>
      <c r="J3" s="119" t="str">
        <f>IFERROR(VLOOKUP(D3,DB!A:G,7,0),"")</f>
        <v>Dead+No BB Design</v>
      </c>
      <c r="K3" s="122" t="s">
        <v>39129</v>
      </c>
      <c r="L3" s="123" t="str">
        <f>IFERROR(VLOOKUP(D3,DB!A:I,9,0),"")</f>
        <v>Latis</v>
      </c>
    </row>
    <row r="4" spans="1:16382" ht="31.5" customHeight="1">
      <c r="A4" s="118" t="s">
        <v>39130</v>
      </c>
      <c r="B4" s="119" t="str">
        <f>IFERROR(VLOOKUP(D4,DB!A:K,11,0),"")</f>
        <v>R6</v>
      </c>
      <c r="C4" s="120">
        <v>4</v>
      </c>
      <c r="D4" s="119" t="s">
        <v>30242</v>
      </c>
      <c r="E4" s="109" t="s">
        <v>39021</v>
      </c>
      <c r="F4" s="121"/>
      <c r="G4" s="104">
        <f t="shared" ca="1" si="0"/>
        <v>45983.21802025463</v>
      </c>
      <c r="H4" s="121">
        <v>45983.189930555556</v>
      </c>
      <c r="I4" s="119" t="str">
        <f>IFERROR(VLOOKUP(D4,DB!A:F,6,0),"")</f>
        <v>SCECO</v>
      </c>
      <c r="J4" s="119" t="str">
        <f>IFERROR(VLOOKUP(D4,DB!A:G,7,0),"")</f>
        <v>Dead+No BB Design</v>
      </c>
      <c r="K4" s="122" t="s">
        <v>39131</v>
      </c>
      <c r="L4" s="123" t="str">
        <f>IFERROR(VLOOKUP(D4,DB!A:I,9,0),"")</f>
        <v>Latis</v>
      </c>
    </row>
    <row r="5" spans="1:16382" ht="31.5" customHeight="1">
      <c r="A5" s="118"/>
      <c r="B5" s="119" t="str">
        <f>IFERROR(VLOOKUP(D5,DB!A:K,11,0),"")</f>
        <v/>
      </c>
      <c r="C5" s="120"/>
      <c r="D5" s="119"/>
      <c r="E5" s="109"/>
      <c r="F5" s="121"/>
      <c r="G5" s="104">
        <f t="shared" ca="1" si="0"/>
        <v>45983.21802025463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45983.21802025463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45983.21802025463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45983.21802025463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45983.21802025463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45983.21802025463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45983.21802025463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45983.21802025463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45983.21802025463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45983.21802025463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45983.21802025463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45983.21802025463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45983.21802025463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45983.21802025463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45983.21802025463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45983.21802025463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45983.21802025463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45983.21802025463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45983.21802025463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45983.21802025463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45983.21802025463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45983.21802025463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45983.21802025463</v>
      </c>
      <c r="H27" s="121"/>
      <c r="I27" s="119" t="str">
        <f>IFERROR(VLOOKUP(D27,DB!A:F,6,0),"")</f>
        <v/>
      </c>
      <c r="J27" s="119" t="str">
        <f>IFERROR(VLOOKUP(D27,DB!A:G,7,0),"")</f>
        <v/>
      </c>
      <c r="K27" s="122"/>
      <c r="L27" s="123" t="str">
        <f>IFERROR(VLOOKUP(D27,DB!A:I,9,0),"")</f>
        <v/>
      </c>
    </row>
  </sheetData>
  <dataValidations count="2">
    <dataValidation allowBlank="1" showInputMessage="1" showErrorMessage="1" sqref="E1" xr:uid="{9E1BC488-8814-4F8A-8DBE-742B3278AB71}"/>
    <dataValidation type="list" allowBlank="1" showInputMessage="1" showErrorMessage="1" sqref="E2:E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2025-11-22T02:13:58Z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