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00" documentId="120_S{2AC9BD13-BADA-5192-A53E-5A8FF88502F6}" xr6:coauthVersionLast="47" xr6:coauthVersionMax="47" xr10:uidLastSave="{E2E77AB7-1AC8-47EB-8BC7-EF7C575E119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3" i="9"/>
  <c r="I4" i="9"/>
  <c r="I5" i="9"/>
  <c r="I6" i="9"/>
  <c r="G4" i="9"/>
  <c r="G5" i="9"/>
  <c r="L2" i="9"/>
  <c r="L3" i="9"/>
  <c r="L4" i="9"/>
  <c r="L5" i="9"/>
  <c r="L6" i="9"/>
  <c r="J2" i="9"/>
  <c r="J3" i="9"/>
  <c r="J4" i="9"/>
  <c r="J5" i="9"/>
  <c r="J6" i="9"/>
  <c r="G6" i="9"/>
  <c r="G7" i="9"/>
  <c r="D3" i="3"/>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<sst xmlns="http://schemas.openxmlformats.org/spreadsheetml/2006/main" count="180281" uniqueCount="39125">
  <si>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</si>
  <si>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</si>
  <si>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</si>
  <si>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</si>
  <si>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</si>
  <si>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</si>
  <si>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</si>
  <si>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</si>
  <si>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</si>
  <si>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</si>
  <si>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</si>
  <si>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</si>
  <si>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</si>
  <si>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</si>
  <si>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</si>
  <si>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</si>
  <si>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</si>
  <si>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</si>
  <si>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</si>
  <si>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</si>
  <si>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</si>
  <si>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</si>
  <si>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</si>
  <si>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</si>
  <si>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</si>
  <si>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</si>
  <si>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</si>
  <si>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</si>
  <si>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</si>
  <si>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</si>
  <si>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</si>
  <si>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</si>
  <si>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</si>
  <si>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</si>
  <si>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</si>
  <si>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</si>
  <si>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</si>
  <si>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</si>
  <si>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</si>
  <si>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</si>
  <si>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</si>
  <si>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</si>
  <si>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</si>
  <si>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</si>
  <si>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</si>
  <si>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</si>
  <si>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</si>
  <si>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</si>
  <si>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</si>
  <si>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</si>
  <si>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</si>
  <si>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</si>
  <si>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</si>
  <si>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</si>
  <si>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</si>
  <si>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</si>
  <si>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</si>
  <si>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</si>
  <si>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</si>
  <si>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</si>
  <si>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</si>
  <si>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</si>
  <si>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</si>
  <si>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</si>
  <si>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</si>
  <si>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</si>
  <si>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</si>
  <si>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</si>
  <si>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</si>
  <si>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</si>
  <si>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</si>
  <si>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</si>
  <si>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</si>
  <si>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</si>
  <si>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</si>
  <si>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</si>
  <si>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</si>
  <si>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</si>
  <si>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</si>
  <si>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</si>
  <si>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</si>
  <si>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</si>
  <si>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</si>
  <si>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</si>
  <si>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</si>
  <si>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</si>
  <si>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</si>
  <si>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</si>
  <si>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</si>
  <si>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</si>
  <si>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</si>
  <si>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</si>
  <si>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</si>
  <si>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</si>
  <si>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</si>
  <si>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</si>
  <si>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</si>
  <si>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</si>
  <si>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</si>
  <si>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</si>
  <si>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</si>
  <si>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</si>
  <si>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</si>
  <si>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</si>
  <si>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</si>
  <si>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</si>
  <si>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</si>
  <si>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</si>
  <si>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</si>
  <si>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</si>
  <si>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</si>
  <si>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</si>
  <si>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</si>
  <si>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</si>
  <si>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</si>
  <si>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</si>
  <si>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</si>
  <si>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</si>
  <si>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</si>
  <si>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</si>
  <si>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</si>
  <si>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</si>
  <si>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</si>
  <si>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</si>
  <si>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</si>
  <si>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</si>
  <si>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</si>
  <si>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</si>
  <si>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</si>
  <si>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</si>
  <si>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</si>
  <si>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</si>
  <si>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</si>
  <si>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</si>
  <si>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</si>
  <si>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</si>
  <si>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</si>
  <si>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</si>
  <si>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</si>
  <si>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</si>
  <si>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</si>
  <si>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</si>
  <si>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</si>
  <si>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</si>
  <si>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</si>
  <si>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</si>
  <si>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</si>
  <si>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</si>
  <si>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</si>
  <si>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</si>
  <si>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</si>
  <si>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</si>
  <si>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</si>
  <si>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</si>
  <si>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</si>
  <si>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</si>
  <si>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</si>
  <si>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</si>
  <si>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</si>
  <si>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</si>
  <si>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</si>
  <si>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</si>
  <si>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</si>
  <si>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</si>
  <si>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</si>
  <si>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</si>
  <si>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</si>
  <si>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</si>
  <si>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</si>
  <si>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</si>
  <si>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</si>
  <si>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</si>
  <si>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</si>
  <si>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</si>
  <si>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</si>
  <si>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</si>
  <si>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</si>
  <si>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</si>
  <si>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</si>
  <si>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</si>
  <si>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</si>
  <si>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</si>
  <si>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</si>
  <si>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</si>
  <si>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</si>
  <si>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</si>
  <si>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</si>
  <si>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</si>
  <si>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</si>
  <si>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</si>
  <si>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</si>
  <si>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</si>
  <si>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</si>
  <si>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</si>
  <si>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</si>
  <si>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</si>
  <si>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</si>
  <si>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</si>
  <si>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</si>
  <si>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</si>
  <si>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</si>
  <si>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</si>
  <si>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</si>
  <si>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</si>
  <si>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</si>
  <si>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</si>
  <si>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</si>
  <si>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</si>
  <si>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</si>
  <si>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</si>
  <si>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</si>
  <si>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</si>
  <si>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</si>
  <si>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</si>
  <si>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</si>
  <si>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</si>
  <si>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</si>
  <si>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</si>
  <si>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</si>
  <si>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</si>
  <si>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</si>
  <si>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</si>
  <si>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</si>
  <si>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</si>
  <si>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</si>
  <si>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</si>
  <si>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</si>
  <si>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</si>
  <si>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</si>
  <si>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</si>
  <si>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</si>
  <si>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</si>
  <si>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</si>
  <si>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</si>
  <si>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</si>
  <si>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</si>
  <si>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</si>
  <si>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</si>
  <si>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</si>
  <si>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</si>
  <si>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</si>
  <si>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</si>
  <si>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</si>
  <si>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</si>
  <si>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</si>
  <si>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</si>
  <si>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</si>
  <si>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</si>
  <si>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</si>
  <si>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</si>
  <si>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</si>
  <si>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</si>
  <si>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</si>
  <si>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</si>
  <si>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</si>
  <si>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</si>
  <si>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</si>
  <si>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</si>
  <si>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</si>
  <si>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</si>
  <si>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</si>
  <si>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</si>
  <si>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</si>
  <si>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</si>
  <si>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</si>
  <si>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</si>
  <si>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</si>
  <si>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</si>
  <si>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</si>
  <si>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</si>
  <si>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</si>
  <si>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</si>
  <si>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</si>
  <si>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</si>
  <si>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</si>
  <si>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</si>
  <si>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</si>
  <si>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</si>
  <si>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</si>
  <si>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</si>
  <si>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</si>
  <si>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</si>
  <si>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</si>
  <si>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</si>
  <si>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</si>
  <si>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</si>
  <si>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</si>
  <si>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</si>
  <si>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</si>
  <si>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</si>
  <si>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</si>
  <si>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</si>
  <si>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</si>
  <si>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</si>
  <si>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</si>
  <si>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</si>
  <si>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</si>
  <si>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</si>
  <si>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</si>
  <si>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</si>
  <si>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</si>
  <si>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</si>
  <si>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</si>
  <si>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</si>
  <si>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</si>
  <si>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</si>
  <si>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</si>
  <si>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</si>
  <si>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</si>
  <si>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</si>
  <si>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</si>
  <si>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</si>
  <si>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</si>
  <si>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</si>
  <si>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</si>
  <si>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</si>
  <si>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</si>
  <si>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</si>
  <si>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</si>
  <si>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</si>
  <si>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</si>
  <si>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</si>
  <si>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</si>
  <si>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</si>
  <si>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</si>
  <si>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</si>
  <si>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</si>
  <si>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</si>
  <si>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</si>
  <si>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</si>
  <si>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</si>
  <si>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</si>
  <si>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</si>
  <si>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</si>
  <si>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</si>
  <si>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</si>
  <si>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</si>
  <si>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</si>
  <si>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</si>
  <si>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</si>
  <si>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</si>
  <si>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</si>
  <si>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</si>
  <si>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</si>
  <si>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</si>
  <si>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</si>
  <si>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</si>
  <si>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</si>
  <si>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</si>
  <si>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</si>
  <si>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</si>
  <si>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</si>
  <si>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</si>
  <si>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</si>
  <si>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</si>
  <si>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</si>
  <si>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</si>
  <si>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</si>
  <si>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</si>
  <si>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</si>
  <si>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</si>
  <si>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</si>
  <si>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</si>
  <si>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</si>
  <si>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</si>
  <si>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</si>
  <si>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</si>
  <si>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</si>
  <si>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</si>
  <si>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</si>
  <si>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</si>
  <si>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</si>
  <si>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</si>
  <si>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</si>
  <si>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</si>
  <si>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</si>
  <si>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</si>
  <si>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</si>
  <si>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</si>
  <si>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</si>
  <si>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</si>
  <si>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</si>
  <si>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</si>
  <si>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</si>
  <si>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</si>
  <si>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</si>
  <si>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</si>
  <si>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</si>
  <si>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</si>
  <si>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</si>
  <si>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</si>
  <si>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</si>
  <si>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</si>
  <si>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</si>
  <si>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</si>
  <si>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</si>
  <si>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</si>
  <si>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</si>
  <si>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</si>
  <si>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</si>
  <si>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</si>
  <si>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</si>
  <si>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</si>
  <si>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</si>
  <si>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</si>
  <si>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</si>
  <si>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</si>
  <si>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</si>
  <si>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</si>
  <si>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</si>
  <si>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</si>
  <si>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</si>
  <si>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</si>
  <si>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</si>
  <si>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</si>
  <si>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</si>
  <si>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</si>
  <si>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</si>
  <si>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</si>
  <si>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</si>
  <si>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</si>
  <si>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</si>
  <si>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</si>
  <si>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</si>
  <si>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</si>
  <si>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</si>
  <si>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</si>
  <si>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</si>
  <si>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</si>
  <si>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</si>
  <si>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</si>
  <si>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</si>
  <si>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</si>
  <si>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</si>
  <si>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</si>
  <si>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</si>
  <si>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</si>
  <si>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</si>
  <si>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</si>
  <si>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</si>
  <si>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</si>
  <si>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</si>
  <si>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</si>
  <si>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</si>
  <si>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</si>
  <si>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</si>
  <si>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</si>
  <si>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</si>
  <si>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</si>
  <si>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</si>
  <si>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</si>
  <si>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</si>
  <si>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</si>
  <si>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</si>
  <si>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</si>
  <si>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</si>
  <si>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</si>
  <si>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</si>
  <si>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</si>
  <si>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</si>
  <si>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</si>
  <si>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</si>
  <si>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</si>
  <si>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</si>
  <si>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</si>
  <si>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</si>
  <si>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</si>
  <si>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</si>
  <si>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</si>
  <si>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</si>
  <si>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</si>
  <si>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</si>
  <si>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</si>
  <si>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</si>
  <si>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</si>
  <si>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</si>
  <si>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</si>
  <si>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</si>
  <si>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</si>
  <si>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</si>
  <si>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</si>
  <si>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</si>
  <si>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</si>
  <si>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</si>
  <si>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</si>
  <si>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</si>
  <si>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</si>
  <si>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</si>
  <si>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</si>
  <si>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</si>
  <si>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</si>
  <si>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</si>
  <si>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</si>
  <si>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</si>
  <si>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</si>
  <si>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</si>
  <si>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</si>
  <si>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</si>
  <si>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</si>
  <si>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</si>
  <si>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</si>
  <si>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</si>
  <si>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</si>
  <si>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</si>
  <si>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</si>
  <si>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</si>
  <si>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</si>
  <si>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</si>
  <si>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</si>
  <si>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</si>
  <si>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</si>
  <si>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</si>
  <si>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</si>
  <si>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</si>
  <si>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</si>
  <si>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</si>
  <si>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</si>
  <si>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</si>
  <si>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</si>
  <si>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</si>
  <si>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</si>
  <si>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</si>
  <si>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</si>
  <si>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</si>
  <si>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</si>
  <si>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</si>
  <si>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</si>
  <si>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</si>
  <si>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</si>
  <si>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</si>
  <si>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</si>
  <si>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</si>
  <si>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</si>
  <si>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</si>
  <si>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</si>
  <si>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</si>
  <si>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</si>
  <si>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</si>
  <si>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</si>
  <si>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</si>
  <si>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</si>
  <si>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</si>
  <si>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</si>
  <si>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</si>
  <si>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</si>
  <si>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</si>
  <si>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</si>
  <si>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</si>
  <si>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</si>
  <si>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</si>
  <si>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</si>
  <si>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</si>
  <si>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</si>
  <si>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</si>
  <si>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</si>
  <si>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</si>
  <si>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</si>
  <si>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</si>
  <si>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</si>
  <si>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</si>
  <si>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</si>
  <si>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</si>
  <si>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</si>
  <si>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</si>
  <si>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</si>
  <si>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</si>
  <si>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</si>
  <si>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</si>
  <si>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</si>
  <si>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</si>
  <si>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</si>
  <si>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</si>
  <si>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</si>
  <si>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</si>
  <si>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</si>
  <si>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</si>
  <si>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</si>
  <si>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</si>
  <si>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</si>
  <si>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</si>
  <si>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</si>
  <si>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</si>
  <si>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</si>
  <si>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</si>
  <si>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</si>
  <si>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</si>
  <si>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</si>
  <si>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</si>
  <si>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</si>
  <si>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</si>
  <si>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</si>
  <si>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</si>
  <si>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</si>
  <si>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</si>
  <si>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</si>
  <si>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</si>
  <si>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</si>
  <si>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</si>
  <si>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</si>
  <si>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</si>
  <si>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</si>
  <si>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</si>
  <si>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</si>
  <si>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</si>
  <si>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</si>
  <si>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</si>
  <si>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</si>
  <si>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</si>
  <si>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</si>
  <si>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</si>
  <si>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</si>
  <si>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</si>
  <si>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</si>
  <si>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</si>
  <si>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</si>
  <si>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</si>
  <si>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</si>
  <si>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</si>
  <si>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</si>
  <si>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</si>
  <si>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</si>
  <si>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</si>
  <si>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</si>
  <si>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</si>
  <si>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</si>
  <si>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</si>
  <si>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</si>
  <si>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</si>
  <si>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</si>
  <si>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</si>
  <si>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</si>
  <si>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</si>
  <si>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</si>
  <si>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</si>
  <si>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</si>
  <si>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</si>
  <si>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</si>
  <si>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</si>
  <si>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</si>
  <si>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</si>
  <si>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</si>
  <si>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</si>
  <si>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</si>
  <si>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</si>
  <si>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</si>
  <si>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</si>
  <si>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</si>
  <si>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</si>
  <si>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</si>
  <si>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</si>
  <si>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</si>
  <si>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</si>
  <si>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</si>
  <si>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</si>
  <si>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</si>
  <si>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</si>
  <si>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</si>
  <si>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</si>
  <si>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</si>
  <si>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</si>
  <si>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</si>
  <si>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</si>
  <si>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</si>
  <si>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</si>
  <si>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</si>
  <si>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</si>
  <si>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</si>
  <si>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</si>
  <si>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</si>
  <si>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</si>
  <si>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</si>
  <si>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</si>
  <si>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</si>
  <si>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</si>
  <si>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</si>
  <si>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</si>
  <si>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</si>
  <si>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</si>
  <si>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</si>
  <si>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</si>
  <si>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</si>
  <si>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</si>
  <si>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</si>
  <si>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</si>
  <si>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</si>
  <si>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</si>
  <si>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</si>
  <si>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</si>
  <si>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</si>
  <si>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</si>
  <si>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</si>
  <si>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</si>
  <si>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</si>
  <si>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</si>
  <si>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</si>
  <si>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</si>
  <si>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</si>
  <si>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</si>
  <si>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</si>
  <si>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</si>
  <si>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</si>
  <si>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</si>
  <si>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</si>
  <si>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</si>
  <si>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</si>
  <si>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</si>
  <si>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</si>
  <si>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</si>
  <si>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</si>
  <si>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</si>
  <si>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</si>
  <si>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</si>
  <si>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</si>
  <si>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</si>
  <si>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</si>
  <si>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</si>
  <si>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</si>
  <si>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</si>
  <si>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</si>
  <si>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</si>
  <si>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</si>
  <si>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</si>
  <si>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</si>
  <si>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</si>
  <si>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</si>
  <si>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</si>
  <si>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</si>
  <si>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</si>
  <si>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</si>
  <si>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</si>
  <si>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</si>
  <si>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</si>
  <si>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</si>
  <si>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</si>
  <si>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</si>
  <si>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</si>
  <si>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</si>
  <si>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</si>
  <si>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</si>
  <si>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</si>
  <si>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</si>
  <si>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</si>
  <si>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</si>
  <si>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</si>
  <si>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</si>
  <si>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</si>
  <si>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</si>
  <si>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</si>
  <si>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</si>
  <si>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</si>
  <si>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</si>
  <si>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</si>
  <si>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</si>
  <si>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</si>
  <si>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</si>
  <si>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</si>
  <si>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</si>
  <si>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</si>
  <si>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</si>
  <si>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</si>
  <si>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</si>
  <si>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</si>
  <si>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</si>
  <si>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</si>
  <si>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</si>
  <si>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</si>
  <si>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</si>
  <si>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</si>
  <si>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</si>
  <si>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</si>
  <si>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</si>
  <si>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</si>
  <si>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</si>
  <si>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</si>
  <si>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</si>
  <si>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</si>
  <si>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</si>
  <si>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</si>
  <si>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</si>
  <si>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</si>
  <si>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</si>
  <si>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</si>
  <si>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</si>
  <si>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</si>
  <si>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</si>
  <si>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</si>
  <si>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</si>
  <si>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</si>
  <si>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</si>
  <si>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</si>
  <si>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</si>
  <si>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</si>
  <si>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</si>
  <si>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</si>
  <si>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</si>
  <si>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</si>
  <si>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</si>
  <si>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</si>
  <si>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</si>
  <si>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</si>
  <si>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</si>
  <si>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</si>
  <si>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</si>
  <si>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</si>
  <si>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</si>
  <si>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</si>
  <si>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</si>
  <si>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</si>
  <si>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</si>
  <si>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</si>
  <si>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</si>
  <si>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</si>
  <si>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</si>
  <si>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</si>
  <si>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</si>
  <si>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</si>
  <si>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</si>
  <si>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</si>
  <si>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</si>
  <si>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</si>
  <si>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</si>
  <si>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</si>
  <si>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</si>
  <si>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</si>
  <si>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</si>
  <si>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</si>
  <si>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</si>
  <si>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</si>
  <si>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</si>
  <si>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</si>
  <si>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</si>
  <si>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</si>
  <si>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</si>
  <si>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</si>
  <si>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</si>
  <si>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</si>
  <si>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</si>
  <si>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</si>
  <si>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</si>
  <si>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</si>
  <si>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</si>
  <si>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</si>
  <si>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</si>
  <si>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</si>
  <si>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</si>
  <si>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</si>
  <si>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</si>
  <si>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</si>
  <si>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</si>
  <si>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</si>
  <si>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</si>
  <si>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</si>
  <si>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</si>
  <si>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</si>
  <si>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</si>
  <si>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</si>
  <si>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</si>
  <si>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</si>
  <si>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</si>
  <si>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</si>
  <si>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</si>
  <si>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</si>
  <si>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</si>
  <si>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</si>
  <si>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</si>
  <si>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</si>
  <si>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</si>
  <si>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</si>
  <si>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</si>
  <si>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</si>
  <si>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</si>
  <si>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</si>
  <si>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</si>
  <si>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</si>
  <si>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</si>
  <si>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</si>
  <si>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</si>
  <si>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</si>
  <si>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</si>
  <si>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</si>
  <si>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</si>
  <si>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</si>
  <si>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</si>
  <si>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</si>
  <si>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</si>
  <si>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</si>
  <si>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</si>
  <si>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</si>
  <si>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</si>
  <si>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</si>
  <si>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</si>
  <si>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</si>
  <si>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</si>
  <si>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</si>
  <si>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</si>
  <si>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</si>
  <si>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</si>
  <si>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</si>
  <si>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</si>
  <si>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</si>
  <si>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</si>
  <si>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</si>
  <si>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</si>
  <si>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</si>
  <si>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</si>
  <si>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</si>
  <si>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</si>
  <si>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</si>
  <si>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</si>
  <si>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</si>
  <si>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</si>
  <si>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</si>
  <si>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</si>
  <si>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</si>
  <si>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</si>
  <si>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</si>
  <si>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</si>
  <si>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</si>
  <si>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</si>
  <si>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</si>
  <si>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</si>
  <si>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</si>
  <si>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</si>
  <si>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</si>
  <si>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</si>
  <si>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</si>
  <si>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</si>
  <si>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</si>
  <si>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</si>
  <si>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</si>
  <si>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</si>
  <si>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</si>
  <si>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</si>
  <si>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</si>
  <si>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</si>
  <si>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</si>
  <si>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</si>
  <si>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</si>
  <si>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</si>
  <si>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</si>
  <si>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</si>
  <si>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</si>
  <si>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</si>
  <si>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</si>
  <si>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</si>
  <si>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</si>
  <si>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</si>
  <si>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</si>
  <si>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</si>
  <si>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</si>
  <si>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</si>
  <si>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</si>
  <si>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</si>
  <si>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</si>
  <si>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</si>
  <si>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</si>
  <si>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</si>
  <si>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</si>
  <si>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</si>
  <si>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</si>
  <si>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</si>
  <si>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</si>
  <si>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</si>
  <si>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</si>
  <si>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</si>
  <si>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</si>
  <si>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</si>
  <si>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</si>
  <si>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</si>
  <si>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</si>
  <si>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</si>
  <si>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</si>
  <si>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</si>
  <si>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</si>
  <si>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</si>
  <si>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</si>
  <si>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</si>
  <si>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</si>
  <si>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</si>
  <si>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</si>
  <si>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</si>
  <si>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</si>
  <si>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</si>
  <si>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</si>
  <si>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</si>
  <si>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</si>
  <si>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</si>
  <si>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</si>
  <si>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</si>
  <si>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</si>
  <si>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</si>
  <si>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</si>
  <si>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</si>
  <si>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</si>
  <si>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</si>
  <si>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</si>
  <si>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</si>
  <si>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</si>
  <si>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</si>
  <si>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</si>
  <si>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</si>
  <si>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</si>
  <si>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</si>
  <si>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</si>
  <si>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</si>
  <si>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</si>
  <si>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</si>
  <si>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</si>
  <si>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</si>
  <si>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</si>
  <si>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</si>
  <si>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</si>
  <si>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</si>
  <si>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</si>
  <si>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</si>
  <si>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</si>
  <si>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</si>
  <si>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</si>
  <si>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</si>
  <si>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</si>
  <si>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</si>
  <si>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</si>
  <si>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</si>
  <si>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</si>
  <si>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</si>
  <si>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</si>
  <si>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</si>
  <si>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</si>
  <si>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</si>
  <si>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</si>
  <si>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</si>
  <si>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</si>
  <si>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</si>
  <si>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</si>
  <si>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</si>
  <si>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</si>
  <si>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</si>
  <si>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</si>
  <si>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</si>
  <si>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</si>
  <si>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</si>
  <si>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</si>
  <si>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</si>
  <si>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</si>
  <si>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</si>
  <si>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</si>
  <si>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</si>
  <si>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</si>
  <si>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</si>
  <si>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</si>
  <si>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</si>
  <si>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</si>
  <si>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</si>
  <si>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</si>
  <si>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</si>
  <si>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</si>
  <si>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</si>
  <si>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</si>
  <si>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</si>
  <si>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</si>
  <si>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</si>
  <si>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</si>
  <si>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</si>
  <si>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</si>
  <si>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</si>
  <si>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</si>
  <si>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</si>
  <si>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</si>
  <si>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</si>
  <si>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</si>
  <si>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</si>
  <si>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</si>
  <si>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</si>
  <si>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</si>
  <si>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</si>
  <si>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</si>
  <si>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</si>
  <si>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</si>
  <si>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</si>
  <si>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</si>
  <si>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</si>
  <si>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</si>
  <si>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</si>
  <si>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</si>
  <si>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</si>
  <si>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</si>
  <si>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</si>
  <si>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</si>
  <si>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</si>
  <si>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</si>
  <si>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</si>
  <si>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</si>
  <si>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</si>
  <si>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</si>
  <si>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</si>
  <si>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</si>
  <si>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</si>
  <si>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</si>
  <si>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</si>
  <si>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</si>
  <si>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</si>
  <si>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</si>
  <si>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</si>
  <si>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</si>
  <si>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</si>
  <si>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</si>
  <si>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</si>
  <si>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</si>
  <si>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</si>
  <si>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</si>
  <si>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</si>
  <si>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</si>
  <si>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</si>
  <si>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</si>
  <si>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</si>
  <si>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</si>
  <si>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</si>
  <si>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</si>
  <si>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</si>
  <si>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</si>
  <si>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</si>
  <si>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</si>
  <si>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</si>
  <si>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</si>
  <si>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</si>
  <si>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</si>
  <si>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</si>
  <si>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</si>
  <si>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</si>
  <si>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</si>
  <si>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</si>
  <si>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</si>
  <si>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</si>
  <si>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</si>
  <si>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</si>
  <si>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</si>
  <si>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</si>
  <si>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</si>
  <si>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</si>
  <si>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</si>
  <si>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</si>
  <si>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</si>
  <si>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</si>
  <si>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</si>
  <si>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</si>
  <si>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</si>
  <si>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</si>
  <si>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</si>
  <si>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</si>
  <si>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</si>
  <si>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</si>
  <si>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</si>
  <si>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</si>
  <si>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</si>
  <si>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</si>
  <si>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</si>
  <si>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</si>
  <si>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</si>
  <si>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</si>
  <si>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</si>
  <si>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</si>
  <si>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</si>
  <si>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</si>
  <si>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</si>
  <si>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</si>
  <si>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</si>
  <si>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</si>
  <si>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</si>
  <si>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</si>
  <si>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</si>
  <si>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</si>
  <si>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</si>
  <si>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</si>
  <si>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</si>
  <si>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</si>
  <si>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</si>
  <si>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</si>
  <si>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</si>
  <si>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</si>
  <si>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</si>
  <si>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</si>
  <si>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</si>
  <si>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</si>
  <si>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</si>
  <si>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</si>
  <si>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</si>
  <si>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</si>
  <si>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</si>
  <si>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</si>
  <si>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</si>
  <si>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</si>
  <si>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</si>
  <si>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</si>
  <si>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</si>
  <si>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</si>
  <si>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</si>
  <si>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</si>
  <si>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</si>
  <si>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</si>
  <si>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</si>
  <si>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</si>
  <si>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</si>
  <si>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</si>
  <si>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</si>
  <si>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</si>
  <si>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</si>
  <si>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</si>
  <si>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</si>
  <si>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</si>
  <si>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</si>
  <si>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</si>
  <si>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</si>
  <si>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</si>
  <si>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</si>
  <si>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</si>
  <si>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</si>
  <si>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</si>
  <si>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</si>
  <si>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</si>
  <si>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</si>
  <si>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</si>
  <si>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</si>
  <si>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</si>
  <si>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</si>
  <si>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</si>
  <si>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</si>
  <si>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</si>
  <si>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</si>
  <si>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</si>
  <si>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</si>
  <si>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</si>
  <si>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</si>
  <si>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</si>
  <si>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</si>
  <si>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</si>
  <si>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</si>
  <si>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</si>
  <si>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</si>
  <si>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</si>
  <si>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</si>
  <si>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</si>
  <si>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</si>
  <si>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</si>
  <si>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</si>
  <si>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</si>
  <si>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</si>
  <si>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</si>
  <si>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</si>
  <si>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</si>
  <si>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</si>
  <si>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</si>
  <si>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</si>
  <si>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</si>
  <si>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</si>
  <si>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</si>
  <si>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</si>
  <si>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</si>
  <si>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</si>
  <si>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</si>
  <si>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</si>
  <si>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</si>
  <si>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</si>
  <si>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</si>
  <si>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</si>
  <si>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</si>
  <si>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</si>
  <si>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</si>
  <si>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</si>
  <si>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</si>
  <si>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</si>
  <si>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</si>
  <si>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</si>
  <si>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</si>
  <si>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</si>
  <si>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</si>
  <si>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</si>
  <si>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</si>
  <si>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</si>
  <si>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</si>
  <si>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</si>
  <si>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</si>
  <si>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</si>
  <si>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</si>
  <si>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</si>
  <si>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</si>
  <si>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</si>
  <si>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</si>
  <si>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</si>
  <si>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</si>
  <si>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</si>
  <si>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</si>
  <si>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</si>
  <si>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</si>
  <si>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</si>
  <si>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</si>
  <si>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</si>
  <si>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</si>
  <si>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</si>
  <si>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</si>
  <si>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</si>
  <si>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</si>
  <si>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</si>
  <si>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</si>
  <si>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</si>
  <si>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</si>
  <si>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</si>
  <si>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</si>
  <si>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</si>
  <si>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</si>
  <si>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</si>
  <si>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</si>
  <si>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</si>
  <si>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</si>
  <si>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</si>
  <si>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</si>
  <si>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</si>
  <si>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</si>
  <si>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</si>
  <si>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</si>
  <si>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</si>
  <si>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</si>
  <si>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</si>
  <si>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</si>
  <si>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</si>
  <si>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</si>
  <si>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</si>
  <si>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</si>
  <si>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</si>
  <si>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</si>
  <si>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</si>
  <si>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</si>
  <si>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</si>
  <si>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</si>
  <si>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</si>
  <si>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</si>
  <si>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</si>
  <si>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</si>
  <si>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</si>
  <si>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</si>
  <si>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</si>
  <si>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</si>
  <si>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</si>
  <si>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</si>
  <si>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</si>
  <si>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</si>
  <si>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</si>
  <si>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</si>
  <si>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</si>
  <si>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</si>
  <si>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</si>
  <si>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</si>
  <si>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</si>
  <si>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</si>
  <si>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</si>
  <si>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</si>
  <si>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</si>
  <si>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</si>
  <si>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</si>
  <si>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</si>
  <si>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</si>
  <si>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</si>
  <si>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</si>
  <si>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</si>
  <si>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</si>
  <si>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</si>
  <si>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</si>
  <si>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</si>
  <si>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</si>
  <si>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</si>
  <si>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</si>
  <si>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</si>
  <si>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</si>
  <si>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</si>
  <si>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</si>
  <si>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</si>
  <si>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</si>
  <si>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</si>
  <si>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</si>
  <si>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</si>
  <si>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</si>
  <si>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</si>
  <si>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</si>
  <si>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</si>
  <si>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</si>
  <si>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</si>
  <si>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</si>
  <si>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</si>
  <si>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</si>
  <si>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</si>
  <si>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</si>
  <si>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</si>
  <si>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</si>
  <si>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</si>
  <si>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</si>
  <si>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</si>
  <si>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</si>
  <si>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</si>
  <si>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</si>
  <si>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</si>
  <si>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</si>
  <si>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</si>
  <si>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</si>
  <si>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</si>
  <si>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</si>
  <si>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</si>
  <si>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</si>
  <si>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</si>
  <si>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</si>
  <si>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</si>
  <si>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</si>
  <si>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</si>
  <si>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</si>
  <si>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</si>
  <si>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</si>
  <si>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</si>
  <si>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</si>
  <si>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</si>
  <si>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</si>
  <si>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</si>
  <si>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</si>
  <si>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</si>
  <si>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</si>
  <si>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</si>
  <si>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</si>
  <si>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</si>
  <si>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</si>
  <si>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</si>
  <si>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</si>
  <si>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</si>
  <si>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</si>
  <si>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</si>
  <si>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</si>
  <si>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</si>
  <si>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</si>
  <si>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</si>
  <si>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</si>
  <si>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</si>
  <si>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</si>
  <si>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</si>
  <si>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</si>
  <si>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</si>
  <si>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</si>
  <si>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</si>
  <si>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</si>
  <si>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</si>
  <si>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</si>
  <si>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</si>
  <si>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</si>
  <si>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</si>
  <si>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</si>
  <si>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</si>
  <si>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</si>
  <si>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</si>
  <si>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</si>
  <si>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</si>
  <si>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</si>
  <si>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</si>
  <si>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</si>
  <si>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</si>
  <si>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</si>
  <si>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</si>
  <si>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</si>
  <si>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</si>
  <si>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</si>
  <si>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</si>
  <si>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</si>
  <si>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</si>
  <si>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</si>
  <si>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</si>
  <si>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</si>
  <si>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</si>
  <si>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</si>
  <si>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</si>
  <si>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</si>
  <si>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</si>
  <si>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</si>
  <si>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</si>
  <si>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</si>
  <si>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</si>
  <si>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</si>
  <si>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</si>
  <si>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</si>
  <si>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</si>
  <si>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</si>
  <si>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</si>
  <si>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</si>
  <si>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</si>
  <si>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</si>
  <si>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</si>
  <si>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</si>
  <si>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</si>
  <si>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</si>
  <si>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</si>
  <si>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</si>
  <si>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</si>
  <si>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</si>
  <si>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</si>
  <si>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</si>
  <si>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</si>
  <si>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</si>
  <si>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</si>
  <si>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</si>
  <si>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</si>
  <si>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</si>
  <si>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</si>
  <si>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</si>
  <si>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</si>
  <si>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</si>
  <si>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</si>
  <si>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</si>
  <si>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</si>
  <si>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</si>
  <si>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</si>
  <si>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</si>
  <si>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</si>
  <si>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</si>
  <si>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</si>
  <si>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</si>
  <si>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</si>
  <si>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</si>
  <si>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</si>
  <si>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</si>
  <si>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</si>
  <si>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</si>
  <si>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</si>
  <si>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</si>
  <si>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</si>
  <si>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</si>
  <si>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</si>
  <si>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</si>
  <si>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</si>
  <si>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</si>
  <si>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</si>
  <si>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</si>
  <si>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</si>
  <si>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</si>
  <si>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</si>
  <si>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</si>
  <si>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</si>
  <si>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</si>
  <si>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</si>
  <si>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</si>
  <si>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</si>
  <si>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</si>
  <si>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</si>
  <si>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</si>
  <si>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</si>
  <si>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</si>
  <si>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</si>
  <si>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</si>
  <si>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</si>
  <si>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</si>
  <si>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</si>
  <si>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</si>
  <si>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</si>
  <si>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</si>
  <si>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</si>
  <si>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</si>
  <si>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</si>
  <si>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</si>
  <si>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</si>
  <si>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</si>
  <si>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</si>
  <si>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</si>
  <si>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</si>
  <si>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</si>
  <si>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</si>
  <si>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</si>
  <si>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</si>
  <si>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</si>
  <si>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</si>
  <si>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</si>
  <si>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</si>
  <si>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</si>
  <si>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</si>
  <si>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</si>
  <si>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</si>
  <si>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</si>
  <si>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</si>
  <si>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</si>
  <si>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</si>
  <si>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</si>
  <si>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</si>
  <si>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</si>
  <si>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</si>
  <si>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</si>
  <si>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</si>
  <si>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</si>
  <si>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</si>
  <si>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</si>
  <si>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</si>
  <si>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</si>
  <si>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</si>
  <si>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</si>
  <si>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</si>
  <si>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</si>
  <si>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</si>
  <si>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</si>
  <si>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</si>
  <si>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</si>
  <si>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</si>
  <si>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</si>
  <si>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</si>
  <si>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</si>
  <si>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</si>
  <si>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</si>
  <si>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</si>
  <si>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</si>
  <si>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</si>
  <si>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</si>
  <si>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</si>
  <si>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</si>
  <si>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</si>
  <si>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</si>
  <si>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</si>
  <si>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</si>
  <si>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</si>
  <si>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</si>
  <si>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</si>
  <si>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</si>
  <si>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</si>
  <si>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</si>
  <si>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</si>
  <si>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</si>
  <si>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</si>
  <si>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</si>
  <si>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</si>
  <si>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</si>
  <si>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</si>
  <si>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</si>
  <si>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</si>
  <si>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</si>
  <si>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</si>
  <si>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</si>
  <si>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</si>
  <si>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</si>
  <si>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</si>
  <si>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</si>
  <si>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</si>
  <si>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</si>
  <si>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</si>
  <si>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</si>
  <si>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</si>
  <si>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</si>
  <si>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</si>
  <si>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</si>
  <si>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</si>
  <si>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</si>
  <si>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</si>
  <si>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</si>
  <si>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</si>
  <si>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</si>
  <si>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</si>
  <si>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</si>
  <si>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</si>
  <si>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</si>
  <si>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</si>
  <si>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</si>
  <si>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</si>
  <si>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</si>
  <si>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</si>
  <si>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</si>
  <si>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</si>
  <si>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</si>
  <si>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</si>
  <si>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</si>
  <si>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</si>
  <si>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</si>
  <si>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</si>
  <si>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</si>
  <si>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</si>
  <si>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</si>
  <si>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</si>
  <si>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</si>
  <si>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</si>
  <si>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</si>
  <si>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</si>
  <si>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</si>
  <si>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</si>
  <si>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</si>
  <si>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</si>
  <si>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</si>
  <si>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</si>
  <si>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</si>
  <si>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</si>
  <si>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</si>
  <si>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</si>
  <si>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</si>
  <si>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</si>
  <si>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</si>
  <si>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</si>
  <si>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</si>
  <si>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</si>
  <si>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</si>
  <si>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</si>
  <si>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</si>
  <si>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</si>
  <si>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</si>
  <si>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</si>
  <si>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</si>
  <si>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</si>
  <si>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</si>
  <si>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</si>
  <si>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</si>
  <si>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</si>
  <si>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</si>
  <si>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</si>
  <si>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</si>
  <si>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</si>
  <si>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</si>
  <si>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</si>
  <si>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</si>
  <si>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</si>
  <si>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</si>
  <si>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</si>
  <si>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</si>
  <si>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</si>
  <si>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</si>
  <si>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</si>
  <si>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</si>
  <si>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</si>
  <si>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</si>
  <si>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</si>
  <si>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</si>
  <si>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</si>
  <si>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</si>
  <si>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</si>
  <si>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</si>
  <si>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</si>
  <si>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</si>
  <si>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</si>
  <si>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</si>
  <si>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</si>
  <si>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</si>
  <si>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</si>
  <si>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</si>
  <si>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</si>
  <si>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</si>
  <si>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</si>
  <si>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</si>
  <si>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</si>
  <si>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</si>
  <si>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</si>
  <si>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</si>
  <si>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</si>
  <si>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</si>
  <si>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</si>
  <si>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</si>
  <si>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</si>
  <si>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</si>
  <si>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</si>
  <si>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</si>
  <si>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</si>
  <si>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</si>
  <si>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</si>
  <si>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</si>
  <si>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</si>
  <si>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</si>
  <si>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</si>
  <si>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</si>
  <si>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</si>
  <si>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</si>
  <si>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</si>
  <si>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</si>
  <si>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</si>
  <si>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</si>
  <si>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</si>
  <si>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</si>
  <si>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</si>
  <si>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</si>
  <si>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</si>
  <si>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</si>
  <si>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</si>
  <si>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</si>
  <si>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</si>
  <si>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</si>
  <si>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</si>
  <si>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</si>
  <si>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</si>
  <si>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</si>
  <si>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</si>
  <si>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</si>
  <si>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</si>
  <si>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</si>
  <si>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</si>
  <si>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</si>
  <si>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</si>
  <si>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</si>
  <si>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</si>
  <si>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</si>
  <si>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</si>
  <si>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</si>
  <si>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</si>
  <si>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</si>
  <si>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</si>
  <si>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</si>
  <si>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</si>
  <si>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</si>
  <si>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</si>
  <si>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</si>
  <si>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</si>
  <si>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</si>
  <si>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</si>
  <si>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</si>
  <si>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</si>
  <si>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</si>
  <si>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</si>
  <si>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</si>
  <si>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</si>
  <si>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</si>
  <si>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</si>
  <si>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</si>
  <si>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</si>
  <si>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</si>
  <si>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</si>
  <si>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</si>
  <si>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</si>
  <si>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</si>
  <si>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</si>
  <si>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</si>
  <si>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</si>
  <si>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</si>
  <si>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</si>
  <si>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</si>
  <si>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</si>
  <si>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</si>
  <si>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</si>
  <si>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</si>
  <si>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</si>
  <si>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</si>
  <si>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</si>
  <si>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</si>
  <si>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</si>
  <si>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</si>
  <si>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</si>
  <si>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</si>
  <si>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</si>
  <si>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</si>
  <si>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</si>
  <si>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</si>
  <si>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</si>
  <si>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</si>
  <si>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</si>
  <si>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</si>
  <si>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</si>
  <si>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</si>
  <si>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</si>
  <si>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</si>
  <si>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</si>
  <si>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</si>
  <si>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</si>
  <si>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</si>
  <si>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</si>
  <si>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</si>
  <si>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</si>
  <si>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</si>
  <si>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</si>
  <si>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</si>
  <si>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</si>
  <si>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</si>
  <si>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</si>
  <si>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</si>
  <si>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</si>
  <si>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</si>
  <si>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</si>
  <si>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</si>
  <si>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</si>
  <si>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</si>
  <si>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</si>
  <si>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</si>
  <si>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</si>
  <si>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</si>
  <si>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</si>
  <si>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</si>
  <si>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</si>
  <si>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</si>
  <si>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</si>
  <si>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</si>
  <si>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</si>
  <si>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</si>
  <si>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</si>
  <si>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</si>
  <si>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</si>
  <si>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</si>
  <si>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</si>
  <si>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</si>
  <si>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</si>
  <si>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</si>
  <si>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</si>
  <si>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</si>
  <si>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</si>
  <si>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</si>
  <si>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</si>
  <si>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</si>
  <si>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</si>
  <si>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</si>
  <si>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</si>
  <si>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</si>
  <si>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</si>
  <si>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</si>
  <si>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</si>
  <si>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</si>
  <si>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</si>
  <si>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</si>
  <si>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</si>
  <si>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</si>
  <si>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</si>
  <si>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</si>
  <si>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</si>
  <si>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</si>
  <si>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</si>
  <si>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</si>
  <si>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</si>
  <si>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</si>
  <si>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</si>
  <si>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</si>
  <si>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</si>
  <si>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</si>
  <si>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</si>
  <si>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</si>
  <si>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</si>
  <si>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</si>
  <si>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</si>
  <si>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</si>
  <si>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</si>
  <si>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</si>
  <si>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</si>
  <si>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</si>
  <si>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</si>
  <si>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</si>
  <si>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</si>
  <si>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</si>
  <si>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</si>
  <si>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</si>
  <si>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</si>
  <si>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</si>
  <si>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</si>
  <si>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</si>
  <si>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</si>
  <si>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</si>
  <si>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</si>
  <si>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</si>
  <si>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</si>
  <si>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</si>
  <si>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</si>
  <si>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</si>
  <si>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</si>
  <si>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</si>
  <si>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</si>
  <si>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</si>
  <si>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</si>
  <si>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</si>
  <si>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</si>
  <si>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</si>
  <si>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</si>
  <si>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</si>
  <si>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</si>
  <si>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</si>
  <si>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</si>
  <si>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</si>
  <si>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</si>
  <si>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</si>
  <si>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</si>
  <si>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</si>
  <si>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</si>
  <si>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</si>
  <si>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</si>
  <si>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</si>
  <si>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</si>
  <si>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</si>
  <si>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</si>
  <si>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</si>
  <si>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</si>
  <si>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</si>
  <si>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</si>
  <si>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</si>
  <si>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</si>
  <si>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</si>
  <si>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</si>
  <si>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</si>
  <si>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</si>
  <si>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</si>
  <si>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</si>
  <si>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</si>
  <si>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</si>
  <si>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</si>
  <si>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</si>
  <si>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</si>
  <si>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</si>
  <si>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</si>
  <si>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</si>
  <si>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</si>
  <si>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</si>
  <si>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</si>
  <si>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</si>
  <si>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</si>
  <si>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</si>
  <si>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</si>
  <si>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</si>
  <si>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</si>
  <si>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</si>
  <si>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</si>
  <si>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</si>
  <si>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</si>
  <si>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</si>
  <si>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</si>
  <si>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</si>
  <si>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</si>
  <si>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</si>
  <si>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</si>
  <si>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</si>
  <si>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</si>
  <si>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</si>
  <si>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</si>
  <si>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</si>
  <si>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</si>
  <si>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</si>
  <si>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</si>
  <si>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</si>
  <si>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</si>
  <si>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</si>
  <si>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</si>
  <si>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</si>
  <si>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</si>
  <si>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</si>
  <si>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</si>
  <si>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</si>
  <si>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</si>
  <si>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</si>
  <si>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</si>
  <si>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</si>
  <si>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</si>
  <si>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</si>
  <si>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</si>
  <si>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</si>
  <si>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</si>
  <si>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</si>
  <si>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</si>
  <si>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</si>
  <si>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</si>
  <si>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</si>
  <si>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</si>
  <si>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</si>
  <si>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</si>
  <si>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</si>
  <si>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</si>
  <si>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</si>
  <si>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</si>
  <si>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</si>
  <si>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</si>
  <si>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</si>
  <si>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</si>
  <si>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</si>
  <si>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</si>
  <si>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</si>
  <si>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</si>
  <si>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</si>
  <si>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</si>
  <si>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</si>
  <si>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</si>
  <si>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</si>
  <si>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</si>
  <si>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</si>
  <si>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</si>
  <si>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</si>
  <si>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</si>
  <si>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</si>
  <si>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</si>
  <si>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</si>
  <si>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</si>
  <si>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</si>
  <si>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</si>
  <si>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</si>
  <si>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</si>
  <si>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</si>
  <si>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</si>
  <si>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</si>
  <si>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</si>
  <si>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</si>
  <si>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</si>
  <si>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</si>
  <si>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</si>
  <si>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</si>
  <si>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</si>
  <si>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</si>
  <si>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</si>
  <si>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</si>
  <si>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</si>
  <si>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</si>
  <si>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</si>
  <si>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</si>
  <si>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</si>
  <si>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</si>
  <si>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</si>
  <si>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</si>
  <si>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</si>
  <si>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</si>
  <si>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</si>
  <si>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</si>
  <si>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</si>
  <si>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</si>
  <si>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</si>
  <si>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</si>
  <si>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</si>
  <si>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</si>
  <si>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</si>
  <si>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</si>
  <si>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</si>
  <si>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</si>
  <si>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</si>
  <si>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</si>
  <si>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</si>
  <si>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</si>
  <si>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</si>
  <si>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</si>
  <si>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</si>
  <si>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</si>
  <si>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</si>
  <si>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</si>
  <si>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</si>
  <si>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</si>
  <si>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</si>
  <si>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</si>
  <si>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</si>
  <si>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</si>
  <si>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</si>
  <si>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</si>
  <si>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</si>
  <si>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</si>
  <si>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</si>
  <si>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</si>
  <si>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</si>
  <si>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</si>
  <si>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</si>
  <si>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</si>
  <si>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</si>
  <si>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</si>
  <si>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</si>
  <si>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</si>
  <si>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</si>
  <si>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</si>
  <si>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</si>
  <si>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</si>
  <si>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</si>
  <si>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</si>
  <si>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</si>
  <si>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</si>
  <si>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</si>
  <si>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</si>
  <si>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</si>
  <si>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</si>
  <si>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</si>
  <si>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</si>
  <si>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</si>
  <si>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</si>
  <si>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</si>
  <si>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</si>
  <si>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</si>
  <si>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</si>
  <si>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</si>
  <si>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</si>
  <si>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</si>
  <si>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</si>
  <si>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</si>
  <si>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</si>
  <si>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</si>
  <si>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</si>
  <si>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</si>
  <si>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</si>
  <si>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</si>
  <si>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</si>
  <si>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</si>
  <si>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</si>
  <si>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</si>
  <si>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</si>
  <si>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</si>
  <si>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</si>
  <si>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</si>
  <si>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</si>
  <si>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</si>
  <si>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</si>
  <si>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</si>
  <si>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</si>
  <si>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</si>
  <si>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</si>
  <si>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</si>
  <si>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</si>
  <si>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</si>
  <si>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</si>
  <si>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</si>
  <si>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</si>
  <si>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</si>
  <si>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</si>
  <si>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</si>
  <si>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</si>
  <si>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</si>
  <si>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</si>
  <si>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</si>
  <si>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</si>
  <si>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</si>
  <si>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</si>
  <si>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</si>
  <si>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</si>
  <si>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</si>
  <si>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</si>
  <si>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</si>
  <si>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</si>
  <si>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</si>
  <si>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</si>
  <si>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</si>
  <si>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</si>
  <si>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</si>
  <si>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</si>
  <si>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</si>
  <si>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</si>
  <si>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</si>
  <si>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</si>
  <si>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</si>
  <si>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</si>
  <si>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</si>
  <si>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</si>
  <si>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</si>
  <si>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</si>
  <si>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</si>
  <si>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</si>
  <si>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</si>
  <si>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</si>
  <si>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</si>
  <si>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</si>
  <si>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</si>
  <si>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</si>
  <si>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</si>
  <si>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</si>
  <si>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</si>
  <si>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</si>
  <si>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</si>
  <si>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</si>
  <si>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</si>
  <si>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</si>
  <si>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</si>
  <si>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</si>
  <si>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</si>
  <si>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</si>
  <si>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</si>
  <si>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</si>
  <si>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</si>
  <si>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</si>
  <si>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</si>
  <si>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</si>
  <si>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</si>
  <si>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</si>
  <si>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</si>
  <si>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</si>
  <si>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</si>
  <si>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</si>
  <si>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</si>
  <si>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</si>
  <si>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</si>
  <si>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</si>
  <si>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</si>
  <si>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</si>
  <si>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</si>
  <si>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</si>
  <si>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</si>
  <si>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</si>
  <si>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</si>
  <si>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</si>
  <si>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</si>
  <si>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</si>
  <si>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</si>
  <si>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</si>
  <si>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</si>
  <si>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</si>
  <si>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</si>
  <si>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</si>
  <si>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</si>
  <si>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</si>
  <si>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</si>
  <si>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</si>
  <si>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</si>
  <si>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</si>
  <si>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</si>
  <si>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</si>
  <si>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</si>
  <si>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</si>
  <si>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</si>
  <si>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</si>
  <si>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</si>
  <si>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</si>
  <si>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</si>
  <si>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</si>
  <si>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</si>
  <si>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</si>
  <si>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</si>
  <si>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</si>
  <si>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</si>
  <si>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</si>
  <si>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</si>
  <si>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</si>
  <si>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</si>
  <si>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</si>
  <si>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</si>
  <si>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</si>
  <si>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</si>
  <si>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</si>
  <si>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</si>
  <si>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</si>
  <si>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</si>
  <si>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</si>
  <si>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</si>
  <si>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</si>
  <si>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</si>
  <si>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</si>
  <si>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</si>
  <si>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</si>
  <si>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</si>
  <si>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</si>
  <si>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</si>
  <si>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</si>
  <si>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</si>
  <si>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</si>
  <si>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</si>
  <si>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</si>
  <si>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</si>
  <si>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</si>
  <si>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</si>
  <si>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</si>
  <si>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</si>
  <si>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</si>
  <si>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</si>
  <si>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</si>
  <si>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</si>
  <si>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</si>
  <si>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</si>
  <si>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</si>
  <si>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</si>
  <si>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</si>
  <si>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</si>
  <si>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</si>
  <si>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</si>
  <si>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</si>
  <si>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</si>
  <si>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</si>
  <si>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</si>
  <si>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</si>
  <si>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</si>
  <si>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</si>
  <si>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</si>
  <si>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</si>
  <si>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</si>
  <si>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</si>
  <si>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</si>
  <si>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</si>
  <si>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</si>
  <si>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</si>
  <si>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</si>
  <si>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</si>
  <si>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</si>
  <si>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</si>
  <si>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</si>
  <si>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</si>
  <si>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</si>
  <si>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</si>
  <si>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</si>
  <si>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</si>
  <si>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</si>
  <si>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</si>
  <si>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</si>
  <si>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</si>
  <si>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</si>
  <si>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</si>
  <si>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</si>
  <si>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</si>
  <si>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</si>
  <si>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</si>
  <si>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</si>
  <si>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</si>
  <si>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</si>
  <si>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</si>
  <si>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</si>
  <si>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</si>
  <si>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</si>
  <si>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</si>
  <si>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</si>
  <si>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</si>
  <si>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</si>
  <si>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</si>
  <si>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</si>
  <si>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</si>
  <si>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</si>
  <si>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</si>
  <si>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</si>
  <si>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</si>
  <si>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</si>
  <si>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</si>
  <si>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</si>
  <si>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</si>
  <si>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</si>
  <si>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</si>
  <si>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</si>
  <si>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</si>
  <si>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</si>
  <si>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</si>
  <si>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</si>
  <si>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</si>
  <si>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</si>
  <si>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</si>
  <si>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</si>
  <si>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</si>
  <si>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</si>
  <si>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</si>
  <si>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</si>
  <si>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</si>
  <si>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</si>
  <si>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</si>
  <si>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</si>
  <si>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</si>
  <si>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</si>
  <si>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</si>
  <si>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</si>
  <si>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</si>
  <si>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</si>
  <si>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</si>
  <si>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</si>
  <si>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</si>
  <si>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</si>
  <si>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</si>
  <si>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</si>
  <si>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</si>
  <si>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</si>
  <si>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</si>
  <si>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</si>
  <si>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</si>
  <si>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</si>
  <si>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</si>
  <si>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</si>
  <si>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</si>
  <si>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</si>
  <si>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</si>
  <si>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</si>
  <si>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</si>
  <si>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</si>
  <si>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</si>
  <si>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</si>
  <si>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</si>
  <si>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</si>
  <si>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</si>
  <si>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</si>
  <si>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</si>
  <si>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</si>
  <si>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</si>
  <si>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</si>
  <si>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</si>
  <si>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</si>
  <si>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</si>
  <si>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</si>
  <si>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</si>
  <si>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</si>
  <si>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</si>
  <si>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</si>
  <si>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</si>
  <si>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</si>
  <si>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</si>
  <si>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</si>
  <si>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</si>
  <si>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</si>
  <si>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</si>
  <si>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</si>
  <si>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</si>
  <si>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</si>
  <si>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</si>
  <si>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</si>
  <si>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</si>
  <si>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</si>
  <si>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</si>
  <si>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</si>
  <si>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</si>
  <si>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</si>
  <si>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</si>
  <si>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</si>
  <si>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</si>
  <si>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</si>
  <si>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</si>
  <si>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</si>
  <si>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</si>
  <si>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</si>
  <si>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</si>
  <si>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</si>
  <si>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</si>
  <si>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</si>
  <si>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</si>
  <si>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</si>
  <si>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</si>
  <si>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</si>
  <si>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</si>
  <si>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</si>
  <si>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</si>
  <si>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</si>
  <si>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</si>
  <si>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</si>
  <si>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</si>
  <si>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</si>
  <si>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</si>
  <si>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</si>
  <si>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</si>
  <si>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</si>
  <si>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</si>
  <si>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</si>
  <si>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</si>
  <si>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</si>
  <si>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</si>
  <si>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</si>
  <si>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</si>
  <si>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</si>
  <si>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</si>
  <si>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</si>
  <si>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</si>
  <si>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</si>
  <si>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</si>
  <si>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</si>
  <si>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</si>
  <si>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</si>
  <si>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</si>
  <si>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</si>
  <si>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</si>
  <si>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</si>
  <si>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</si>
  <si>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</si>
  <si>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</si>
  <si>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</si>
  <si>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</si>
  <si>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</si>
  <si>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</si>
  <si>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</si>
  <si>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</si>
  <si>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</si>
  <si>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</si>
  <si>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</si>
  <si>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</si>
  <si>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</si>
  <si>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</si>
  <si>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</si>
  <si>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</si>
  <si>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</si>
  <si>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</si>
  <si>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</si>
  <si>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</si>
  <si>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</si>
  <si>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</si>
  <si>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</si>
  <si>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</si>
  <si>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</si>
  <si>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</si>
  <si>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</si>
  <si>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</si>
  <si>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</si>
  <si>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</si>
  <si>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</si>
  <si>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</si>
  <si>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</si>
  <si>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</si>
  <si>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</si>
  <si>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</si>
  <si>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</si>
  <si>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</si>
  <si>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</si>
  <si>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</si>
  <si>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</si>
  <si>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</si>
  <si>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</si>
  <si>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</si>
  <si>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</si>
  <si>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</si>
  <si>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</si>
  <si>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</si>
  <si>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</si>
  <si>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</si>
  <si>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</si>
  <si>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</si>
  <si>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</si>
  <si>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</si>
  <si>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</si>
  <si>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</si>
  <si>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</si>
  <si>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</si>
  <si>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</si>
  <si>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</si>
  <si>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</si>
  <si>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</si>
  <si>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</si>
  <si>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</si>
  <si>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</si>
  <si>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</si>
  <si>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</si>
  <si>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</si>
  <si>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</si>
  <si>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</si>
  <si>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</si>
  <si>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</si>
  <si>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</si>
  <si>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</si>
  <si>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</si>
  <si>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</si>
  <si>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</si>
  <si>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</si>
  <si>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</si>
  <si>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</si>
  <si>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</si>
  <si>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</si>
  <si>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</si>
  <si>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</si>
  <si>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</si>
  <si>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</si>
  <si>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</si>
  <si>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</si>
  <si>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</si>
  <si>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</si>
  <si>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</si>
  <si>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</si>
  <si>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</si>
  <si>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</si>
  <si>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</si>
  <si>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</si>
  <si>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</si>
  <si>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</si>
  <si>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</si>
  <si>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</si>
  <si>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</si>
  <si>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</si>
  <si>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</si>
  <si>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</si>
  <si>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</si>
  <si>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</si>
  <si>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</si>
  <si>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</si>
  <si>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</si>
  <si>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</si>
  <si>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</si>
  <si>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</si>
  <si>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</si>
  <si>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</si>
  <si>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</si>
  <si>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</si>
  <si>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</si>
  <si>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</si>
  <si>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</si>
  <si>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</si>
  <si>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</si>
  <si>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</si>
  <si>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</si>
  <si>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</si>
  <si>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</si>
  <si>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</si>
  <si>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</si>
  <si>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</si>
  <si>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</si>
  <si>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</si>
  <si>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</si>
  <si>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</si>
  <si>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</si>
  <si>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</si>
  <si>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</si>
  <si>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</si>
  <si>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</si>
  <si>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</si>
  <si>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</si>
  <si>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</si>
  <si>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</si>
  <si>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</si>
  <si>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</si>
  <si>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</si>
  <si>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</si>
  <si>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</si>
  <si>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</si>
  <si>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</si>
  <si>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</si>
  <si>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</si>
  <si>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</si>
  <si>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</si>
  <si>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</si>
  <si>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</si>
  <si>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</si>
  <si>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</si>
  <si>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</si>
  <si>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</si>
  <si>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</si>
  <si>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</si>
  <si>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</si>
  <si>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</si>
  <si>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</si>
  <si>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</si>
  <si>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</si>
  <si>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</si>
  <si>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</si>
  <si>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</si>
  <si>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</si>
  <si>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</si>
  <si>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</si>
  <si>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</si>
  <si>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</si>
  <si>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</si>
  <si>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</si>
  <si>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</si>
  <si>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</si>
  <si>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</si>
  <si>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</si>
  <si>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</si>
  <si>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</si>
  <si>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</si>
  <si>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</si>
  <si>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</si>
  <si>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</si>
  <si>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</si>
  <si>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</si>
  <si>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</si>
  <si>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</si>
  <si>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</si>
  <si>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</si>
  <si>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</si>
  <si>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</si>
  <si>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</si>
  <si>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</si>
  <si>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</si>
  <si>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</si>
  <si>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</si>
  <si>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</si>
  <si>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</si>
  <si>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</si>
  <si>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</si>
  <si>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</si>
  <si>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</si>
  <si>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</si>
  <si>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</si>
  <si>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</si>
  <si>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</si>
  <si>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</si>
  <si>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</si>
  <si>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</si>
  <si>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</si>
  <si>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</si>
  <si>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</si>
  <si>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</si>
  <si>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</si>
  <si>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</si>
  <si>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</si>
  <si>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</si>
  <si>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</si>
  <si>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</si>
  <si>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</si>
  <si>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</si>
  <si>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</si>
  <si>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</si>
  <si>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</si>
  <si>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</si>
  <si>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</si>
  <si>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</si>
  <si>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</si>
  <si>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</si>
  <si>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</si>
  <si>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</si>
  <si>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</si>
  <si>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</si>
  <si>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</si>
  <si>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</si>
  <si>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</si>
  <si>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</si>
  <si>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</si>
  <si>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</si>
  <si>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</si>
  <si>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</si>
  <si>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</si>
  <si>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</si>
  <si>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</si>
  <si>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</si>
  <si>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</si>
  <si>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</si>
  <si>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</si>
  <si>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</si>
  <si>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</si>
  <si>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</si>
  <si>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</si>
  <si>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</si>
  <si>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</si>
  <si>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</si>
  <si>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</si>
  <si>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</si>
  <si>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</si>
  <si>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</si>
  <si>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</si>
  <si>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</si>
  <si>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</si>
  <si>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</si>
  <si>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</si>
  <si>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</si>
  <si>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</si>
  <si>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</si>
  <si>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</si>
  <si>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</si>
  <si>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</si>
  <si>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</si>
  <si>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</si>
  <si>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</si>
  <si>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</si>
  <si>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</si>
  <si>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</si>
  <si>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</si>
  <si>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</si>
  <si>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</si>
  <si>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</si>
  <si>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</si>
  <si>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</si>
  <si>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</si>
  <si>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</si>
  <si>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</si>
  <si>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</si>
  <si>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</si>
  <si>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</si>
  <si>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</si>
  <si>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</si>
  <si>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</si>
  <si>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</si>
  <si>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</si>
  <si>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</si>
  <si>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</si>
  <si>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</si>
  <si>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</si>
  <si>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</si>
  <si>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</si>
  <si>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</si>
  <si>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</si>
  <si>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</si>
  <si>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</si>
  <si>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</si>
  <si>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</si>
  <si>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</si>
  <si>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</si>
  <si>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</si>
  <si>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</si>
  <si>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</si>
  <si>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</si>
  <si>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</si>
  <si>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</si>
  <si>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</si>
  <si>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</si>
  <si>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</si>
  <si>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</si>
  <si>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</si>
  <si>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</si>
  <si>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</si>
  <si>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</si>
  <si>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</si>
  <si>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</si>
  <si>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</si>
  <si>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</si>
  <si>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</si>
  <si>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</si>
  <si>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</si>
  <si>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</si>
  <si>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</si>
  <si>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</si>
  <si>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</si>
  <si>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</si>
  <si>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</si>
  <si>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</si>
  <si>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</si>
  <si>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</si>
  <si>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</si>
  <si>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</si>
  <si>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</si>
  <si>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</si>
  <si>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</si>
  <si>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</si>
  <si>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</si>
  <si>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</si>
  <si>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</si>
  <si>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</si>
  <si>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</si>
  <si>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</si>
  <si>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</si>
  <si>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</si>
  <si>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</si>
  <si>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</si>
  <si>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</si>
  <si>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</si>
  <si>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</si>
  <si>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</si>
  <si>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</si>
  <si>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</si>
  <si>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</si>
  <si>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</si>
  <si>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</si>
  <si>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</si>
  <si>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</si>
  <si>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</si>
  <si>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</si>
  <si>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</si>
  <si>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</si>
  <si>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</si>
  <si>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</si>
  <si>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</si>
  <si>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</si>
  <si>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</si>
  <si>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</si>
  <si>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</si>
  <si>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</si>
  <si>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</si>
  <si>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</si>
  <si>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</si>
  <si>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</si>
  <si>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</si>
  <si>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</si>
  <si>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</si>
  <si>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</si>
  <si>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</si>
  <si>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</si>
  <si>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</si>
  <si>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</si>
  <si>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</si>
  <si>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</si>
  <si>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</si>
  <si>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</si>
  <si>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</si>
  <si>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</si>
  <si>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</si>
  <si>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</si>
  <si>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</si>
  <si>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</si>
  <si>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</si>
  <si>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</si>
  <si>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</si>
  <si>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</si>
  <si>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</si>
  <si>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</si>
  <si>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</si>
  <si>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</si>
  <si>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</si>
  <si>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</si>
  <si>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</si>
  <si>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</si>
  <si>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</si>
  <si>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</si>
  <si>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</si>
  <si>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</si>
  <si>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</si>
  <si>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</si>
  <si>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</si>
  <si>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</si>
  <si>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</si>
  <si>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</si>
  <si>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</si>
  <si>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</si>
  <si>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</si>
  <si>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</si>
  <si>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</si>
  <si>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</si>
  <si>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</si>
  <si>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</si>
  <si>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</si>
  <si>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</si>
  <si>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</si>
  <si>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</si>
  <si>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</si>
  <si>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</si>
  <si>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</si>
  <si>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</si>
  <si>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</si>
  <si>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</si>
  <si>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</si>
  <si>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</si>
  <si>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</si>
  <si>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</si>
  <si>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</si>
  <si>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</si>
  <si>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</si>
  <si>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</si>
  <si>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</si>
  <si>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</si>
  <si>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</si>
  <si>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</si>
  <si>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</si>
  <si>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</si>
  <si>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</si>
  <si>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</si>
  <si>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</si>
  <si>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</si>
  <si>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</si>
  <si>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</si>
  <si>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</si>
  <si>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</si>
  <si>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</si>
  <si>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</si>
  <si>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</si>
  <si>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</si>
  <si>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</si>
  <si>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</si>
  <si>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</si>
  <si>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</si>
  <si>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</si>
  <si>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</si>
  <si>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</si>
  <si>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</si>
  <si>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</si>
  <si>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</si>
  <si>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</si>
  <si>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</si>
  <si>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</si>
  <si>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</si>
  <si>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</si>
  <si>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</si>
  <si>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</si>
  <si>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</si>
  <si>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</si>
  <si>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</si>
  <si>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</si>
  <si>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</si>
  <si>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</si>
  <si>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</si>
  <si>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</si>
  <si>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</si>
  <si>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</si>
  <si>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</si>
  <si>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</si>
  <si>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</si>
  <si>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</si>
  <si>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</si>
  <si>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</si>
  <si>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</si>
  <si>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</si>
  <si>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</si>
  <si>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</si>
  <si>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</si>
  <si>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</si>
  <si>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</si>
  <si>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</si>
  <si>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</si>
  <si>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</si>
  <si>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</si>
  <si>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</si>
  <si>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</si>
  <si>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</si>
  <si>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</si>
  <si>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</si>
  <si>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</si>
  <si>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</si>
  <si>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</si>
  <si>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</si>
  <si>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</si>
  <si>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</si>
  <si>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</si>
  <si>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</si>
  <si>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</si>
  <si>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</si>
  <si>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</si>
  <si>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</si>
  <si>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</si>
  <si>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</si>
  <si>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</si>
  <si>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</si>
  <si>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</si>
  <si>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</si>
  <si>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</si>
  <si>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</si>
  <si>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</si>
  <si>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</si>
  <si>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</si>
  <si>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</si>
  <si>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</si>
  <si>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</si>
  <si>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</si>
  <si>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</si>
  <si>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</si>
  <si>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</si>
  <si>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</si>
  <si>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</si>
  <si>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</si>
  <si>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</si>
  <si>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</si>
  <si>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</si>
  <si>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</si>
  <si>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</si>
  <si>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</si>
  <si>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</si>
  <si>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</si>
  <si>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</si>
  <si>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</si>
  <si>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</si>
  <si>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</si>
  <si>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</si>
  <si>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</si>
  <si>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</si>
  <si>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</si>
  <si>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</si>
  <si>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</si>
  <si>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</si>
  <si>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</si>
  <si>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</si>
  <si>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</si>
  <si>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</si>
  <si>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</si>
  <si>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</si>
  <si>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</si>
  <si>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</si>
  <si>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</si>
  <si>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</si>
  <si>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</si>
  <si>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</si>
  <si>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</si>
  <si>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</si>
  <si>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</si>
  <si>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</si>
  <si>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</si>
  <si>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</si>
  <si>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</si>
  <si>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</si>
  <si>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</si>
  <si>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</si>
  <si>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</si>
  <si>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</si>
  <si>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</si>
  <si>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</si>
  <si>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</si>
  <si>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</si>
  <si>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</si>
  <si>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</si>
  <si>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</si>
  <si>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</si>
  <si>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</si>
  <si>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</si>
  <si>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</si>
  <si>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</si>
  <si>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</si>
  <si>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</si>
  <si>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</si>
  <si>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</si>
  <si>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</si>
  <si>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</si>
  <si>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</si>
  <si>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</si>
  <si>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</si>
  <si>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</si>
  <si>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</si>
  <si>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</si>
  <si>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</si>
  <si>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</si>
  <si>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</si>
  <si>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</si>
  <si>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</si>
  <si>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</si>
  <si>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</si>
  <si>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</si>
  <si>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</si>
  <si>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</si>
  <si>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</si>
  <si>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</si>
  <si>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</si>
  <si>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</si>
  <si>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</si>
  <si>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</si>
  <si>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</si>
  <si>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</si>
  <si>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</si>
  <si>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</si>
  <si>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</si>
  <si>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</si>
  <si>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</si>
  <si>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</si>
  <si>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</si>
  <si>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</si>
  <si>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</si>
  <si>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</si>
  <si>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</si>
  <si>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</si>
  <si>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</si>
  <si>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</si>
  <si>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</si>
  <si>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</si>
  <si>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</si>
  <si>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</si>
  <si>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</si>
  <si>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</si>
  <si>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</si>
  <si>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</si>
  <si>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</si>
  <si>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</si>
  <si>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</si>
  <si>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</si>
  <si>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</si>
  <si>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</si>
  <si>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</si>
  <si>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</si>
  <si>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</si>
  <si>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</si>
  <si>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</si>
  <si>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</si>
  <si>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</si>
  <si>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</si>
  <si>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</si>
  <si>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</si>
  <si>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</si>
  <si>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</si>
  <si>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</si>
  <si>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</si>
  <si>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</si>
  <si>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</si>
  <si>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</si>
  <si>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</si>
  <si>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</si>
  <si>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</si>
  <si>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</si>
  <si>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</si>
  <si>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</si>
  <si>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</si>
  <si>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</si>
  <si>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</si>
  <si>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</si>
  <si>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</si>
  <si>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</si>
  <si>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</si>
  <si>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</si>
  <si>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</si>
  <si>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</si>
  <si>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</si>
  <si>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</si>
  <si>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</si>
  <si>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</si>
  <si>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</si>
  <si>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</si>
  <si>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</si>
  <si>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</si>
  <si>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</si>
  <si>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</si>
  <si>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</si>
  <si>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</si>
  <si>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</si>
  <si>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</si>
  <si>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</si>
  <si>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</si>
  <si>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</si>
  <si>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</si>
  <si>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</si>
  <si>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</si>
  <si>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</si>
  <si>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</si>
  <si>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</si>
  <si>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</si>
  <si>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</si>
  <si>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</si>
  <si>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</si>
  <si>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</si>
  <si>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</si>
  <si>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</si>
  <si>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</si>
  <si>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</si>
  <si>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</si>
  <si>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</si>
  <si>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</si>
  <si>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</si>
  <si>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</si>
  <si>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</si>
  <si>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</si>
  <si>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</si>
  <si>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</si>
  <si>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</si>
  <si>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</si>
  <si>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</si>
  <si>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</si>
  <si>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</si>
  <si>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</si>
  <si>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</si>
  <si>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</si>
  <si>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</si>
  <si>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</si>
  <si>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</si>
  <si>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</si>
  <si>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</si>
  <si>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</si>
  <si>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</si>
  <si>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</si>
  <si>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</si>
  <si>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</si>
  <si>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</si>
  <si>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</si>
  <si>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</si>
  <si>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</si>
  <si>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</si>
  <si>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</si>
  <si>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</si>
  <si>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</si>
  <si>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</si>
  <si>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</si>
  <si>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</si>
  <si>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</si>
  <si>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</si>
  <si>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</si>
  <si>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</si>
  <si>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</si>
  <si>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</si>
  <si>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</si>
  <si>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</si>
  <si>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</si>
  <si>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</si>
  <si>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</si>
  <si>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</si>
  <si>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</si>
  <si>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</si>
  <si>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</si>
  <si>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</si>
  <si>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</si>
  <si>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</si>
  <si>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</si>
  <si>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</si>
  <si>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</si>
  <si>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</si>
  <si>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</si>
  <si>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</si>
  <si>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</si>
  <si>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</si>
  <si>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</si>
  <si>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</si>
  <si>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</si>
  <si>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</si>
  <si>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</si>
  <si>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</si>
  <si>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</si>
  <si>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</si>
  <si>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</si>
  <si>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</si>
  <si>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</si>
  <si>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</si>
  <si>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</si>
  <si>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</si>
  <si>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</si>
  <si>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</si>
  <si>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</si>
  <si>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</si>
  <si>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</si>
  <si>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</si>
  <si>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</si>
  <si>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</si>
  <si>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</si>
  <si>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</si>
  <si>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</si>
  <si>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</si>
  <si>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</si>
  <si>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</si>
  <si>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</si>
  <si>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</si>
  <si>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</si>
  <si>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</si>
  <si>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</si>
  <si>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</si>
  <si>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</si>
  <si>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</si>
  <si>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</si>
  <si>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</si>
  <si>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</si>
  <si>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</si>
  <si>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</si>
  <si>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</si>
  <si>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</si>
  <si>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</si>
  <si>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</si>
  <si>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</si>
  <si>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</si>
  <si>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</si>
  <si>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</si>
  <si>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</si>
  <si>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</si>
  <si>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</si>
  <si>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</si>
  <si>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</si>
  <si>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</si>
  <si>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</si>
  <si>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</si>
  <si>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</si>
  <si>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</si>
  <si>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</si>
  <si>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</si>
  <si>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</si>
  <si>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</si>
  <si>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</si>
  <si>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</si>
  <si>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</si>
  <si>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</si>
  <si>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</si>
  <si>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</si>
  <si>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</si>
  <si>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</si>
  <si>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</si>
  <si>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</si>
  <si>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</si>
  <si>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</si>
  <si>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</si>
  <si>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</si>
  <si>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</si>
  <si>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</si>
  <si>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</si>
  <si>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</si>
  <si>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</si>
  <si>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</si>
  <si>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</si>
  <si>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</si>
  <si>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</si>
  <si>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</si>
  <si>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</si>
  <si>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</si>
  <si>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</si>
  <si>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</si>
  <si>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</si>
  <si>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</si>
  <si>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</si>
  <si>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</si>
  <si>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</si>
  <si>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</si>
  <si>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</si>
  <si>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</si>
  <si>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</si>
  <si>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</si>
  <si>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</si>
  <si>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</si>
  <si>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</si>
  <si>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</si>
  <si>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</si>
  <si>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</si>
  <si>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</si>
  <si>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</si>
  <si>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</si>
  <si>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</si>
  <si>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</si>
  <si>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</si>
  <si>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</si>
  <si>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</si>
  <si>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</si>
  <si>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</si>
  <si>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</si>
  <si>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</si>
  <si>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</si>
  <si>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</si>
  <si>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</si>
  <si>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</si>
  <si>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</si>
  <si>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</si>
  <si>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</si>
  <si>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</si>
  <si>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</si>
  <si>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</si>
  <si>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</si>
  <si>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</si>
  <si>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</si>
  <si>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</si>
  <si>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</si>
  <si>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</si>
  <si>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</si>
  <si>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</si>
  <si>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</si>
  <si>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</si>
  <si>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</si>
  <si>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</si>
  <si>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</si>
  <si>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</si>
  <si>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</si>
  <si>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</si>
  <si>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</si>
  <si>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</si>
  <si>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</si>
  <si>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</si>
  <si>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</si>
  <si>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</si>
  <si>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</si>
  <si>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</si>
  <si>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</si>
  <si>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</si>
  <si>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</si>
  <si>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</si>
  <si>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</si>
  <si>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</si>
  <si>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</si>
  <si>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</si>
  <si>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</si>
  <si>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</si>
  <si>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</si>
  <si>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</si>
  <si>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</si>
  <si>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</si>
  <si>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</si>
  <si>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</si>
  <si>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</si>
  <si>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</si>
  <si>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</si>
  <si>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</si>
  <si>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</si>
  <si>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</si>
  <si>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</si>
  <si>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</si>
  <si>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</si>
  <si>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</si>
  <si>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</si>
  <si>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</si>
  <si>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</si>
  <si>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</si>
  <si>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</si>
  <si>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</si>
  <si>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</si>
  <si>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</si>
  <si>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</si>
  <si>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</si>
  <si>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</si>
  <si>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</si>
  <si>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</si>
  <si>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</si>
  <si>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</si>
  <si>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</si>
  <si>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</si>
  <si>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</si>
  <si>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</si>
  <si>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</si>
  <si>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</si>
  <si>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</si>
  <si>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</si>
  <si>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</si>
  <si>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</si>
  <si>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</si>
  <si>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</si>
  <si>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</si>
  <si>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</si>
  <si>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</si>
  <si>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</si>
  <si>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</si>
  <si>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</si>
  <si>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</si>
  <si>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</si>
  <si>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</si>
  <si>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</si>
  <si>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</si>
  <si>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</si>
  <si>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</si>
  <si>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</si>
  <si>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</si>
  <si>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</si>
  <si>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</si>
  <si>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</si>
  <si>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</si>
  <si>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</si>
  <si>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</si>
  <si>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</si>
  <si>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</si>
  <si>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</si>
  <si>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</si>
  <si>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</si>
  <si>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</si>
  <si>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</si>
  <si>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</si>
  <si>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</si>
  <si>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</si>
  <si>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</si>
  <si>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</si>
  <si>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</si>
  <si>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</si>
  <si>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</si>
  <si>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</si>
  <si>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</si>
  <si>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</si>
  <si>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</si>
  <si>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</si>
  <si>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</si>
  <si>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</si>
  <si>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</si>
  <si>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</si>
  <si>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</si>
  <si>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</si>
  <si>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</si>
  <si>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</si>
  <si>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</si>
  <si>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</si>
  <si>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</si>
  <si>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</si>
  <si>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</si>
  <si>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</si>
  <si>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</si>
  <si>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</si>
  <si>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</si>
  <si>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</si>
  <si>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</si>
  <si>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</si>
  <si>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</si>
  <si>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</si>
  <si>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</si>
  <si>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</si>
  <si>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</si>
  <si>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</si>
  <si>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</si>
  <si>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</si>
  <si>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</si>
  <si>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</si>
  <si>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</si>
  <si>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</si>
  <si>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</si>
  <si>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</si>
  <si>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</si>
  <si>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</si>
  <si>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</si>
  <si>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</si>
  <si>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</si>
  <si>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</si>
  <si>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</si>
  <si>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</si>
  <si>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</si>
  <si>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</si>
  <si>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</si>
  <si>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</si>
  <si>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</si>
  <si>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</si>
  <si>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</si>
  <si>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</si>
  <si>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</si>
  <si>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</si>
  <si>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</si>
  <si>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</si>
  <si>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</si>
  <si>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</si>
  <si>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</si>
  <si>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</si>
  <si>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</si>
  <si>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</si>
  <si>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</si>
  <si>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</si>
  <si>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</si>
  <si>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</si>
  <si>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</si>
  <si>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</si>
  <si>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</si>
  <si>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</si>
  <si>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</si>
  <si>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</si>
  <si>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</si>
  <si>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</si>
  <si>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</si>
  <si>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</si>
  <si>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</si>
  <si>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</si>
  <si>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</si>
  <si>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</si>
  <si>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</si>
  <si>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</si>
  <si>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</si>
  <si>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</si>
  <si>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</si>
  <si>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</si>
  <si>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</si>
  <si>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</si>
  <si>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</si>
  <si>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</si>
  <si>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</si>
  <si>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</si>
  <si>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</si>
  <si>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</si>
  <si>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</si>
  <si>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</si>
  <si>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</si>
  <si>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</si>
  <si>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</si>
  <si>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</si>
  <si>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</si>
  <si>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</si>
  <si>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</si>
  <si>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</si>
  <si>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</si>
  <si>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</si>
  <si>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</si>
  <si>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</si>
  <si>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</si>
  <si>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</si>
  <si>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</si>
  <si>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</si>
  <si>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</si>
  <si>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</si>
  <si>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</si>
  <si>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</si>
  <si>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</si>
  <si>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</si>
  <si>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</si>
  <si>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</si>
  <si>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</si>
  <si>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</si>
  <si>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</si>
  <si>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</si>
  <si>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</si>
  <si>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</si>
  <si>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</si>
  <si>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</si>
  <si>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</si>
  <si>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</si>
  <si>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</si>
  <si>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</si>
  <si>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</si>
  <si>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</si>
  <si>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</si>
  <si>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</si>
  <si>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</si>
  <si>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</si>
  <si>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</si>
  <si>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</si>
  <si>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</si>
  <si>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</si>
  <si>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</si>
  <si>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</si>
  <si>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</si>
  <si>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</si>
  <si>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</si>
  <si>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</si>
  <si>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</si>
  <si>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</si>
  <si>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</si>
  <si>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</si>
  <si>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</si>
  <si>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</si>
  <si>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</si>
  <si>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</si>
  <si>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</si>
  <si>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</si>
  <si>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</si>
  <si>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</si>
  <si>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</si>
  <si>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</si>
  <si>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</si>
  <si>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</si>
  <si>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</si>
  <si>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</si>
  <si>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</si>
  <si>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</si>
  <si>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</si>
  <si>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</si>
  <si>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</si>
  <si>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</si>
  <si>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</si>
  <si>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</si>
  <si>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</si>
  <si>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</si>
  <si>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</si>
  <si>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</si>
  <si>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</si>
  <si>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</si>
  <si>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</si>
  <si>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</si>
  <si>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</si>
  <si>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</si>
  <si>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</si>
  <si>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</si>
  <si>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</si>
  <si>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</si>
  <si>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</si>
  <si>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</si>
  <si>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</si>
  <si>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</si>
  <si>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</si>
  <si>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</si>
  <si>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</si>
  <si>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</si>
  <si>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</si>
  <si>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</si>
  <si>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</si>
  <si>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</si>
  <si>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</si>
  <si>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</si>
  <si>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</si>
  <si>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</si>
  <si>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</si>
  <si>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</si>
  <si>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</si>
  <si>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</si>
  <si>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</si>
  <si>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</si>
  <si>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</si>
  <si>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</si>
  <si>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</si>
  <si>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</si>
  <si>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</si>
  <si>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</si>
  <si>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</si>
  <si>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</si>
  <si>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</si>
  <si>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</si>
  <si>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</si>
  <si>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</si>
  <si>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</si>
  <si>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</si>
  <si>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</si>
  <si>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</si>
  <si>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</si>
  <si>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</si>
  <si>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</si>
  <si>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</si>
  <si>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</si>
  <si>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</si>
  <si>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</si>
  <si>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</si>
  <si>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</si>
  <si>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</si>
  <si>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</si>
  <si>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</si>
  <si>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</si>
  <si>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</si>
  <si>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</si>
  <si>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</si>
  <si>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</si>
  <si>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</si>
  <si>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</si>
  <si>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</si>
  <si>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</si>
  <si>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</si>
  <si>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</si>
  <si>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</si>
  <si>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</si>
  <si>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</si>
  <si>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</si>
  <si>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</si>
  <si>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</si>
  <si>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</si>
  <si>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</si>
  <si>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</si>
  <si>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</si>
  <si>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</si>
  <si>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</si>
  <si>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</si>
  <si>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</si>
  <si>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</si>
  <si>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</si>
  <si>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</si>
  <si>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</si>
  <si>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</si>
  <si>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</si>
  <si>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</si>
  <si>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</si>
  <si>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</si>
  <si>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</si>
  <si>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</si>
  <si>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</si>
  <si>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</si>
  <si>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</si>
  <si>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</si>
  <si>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</si>
  <si>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</si>
  <si>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</si>
  <si>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</si>
  <si>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</si>
  <si>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</si>
  <si>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</si>
  <si>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</si>
  <si>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</si>
  <si>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</si>
  <si>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</si>
  <si>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</si>
  <si>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</si>
  <si>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</si>
  <si>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</si>
  <si>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</si>
  <si>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</si>
  <si>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</si>
  <si>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</si>
  <si>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</si>
  <si>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</si>
  <si>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</si>
  <si>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</si>
  <si>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</si>
  <si>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</si>
  <si>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</si>
  <si>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</si>
  <si>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</si>
  <si>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</si>
  <si>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</si>
  <si>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</si>
  <si>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</si>
  <si>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</si>
  <si>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</si>
  <si>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</si>
  <si>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</si>
  <si>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</si>
  <si>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</si>
  <si>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</si>
  <si>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</si>
  <si>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</si>
  <si>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</si>
  <si>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</si>
  <si>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</si>
  <si>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</si>
  <si>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</si>
  <si>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</si>
  <si>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</si>
  <si>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</si>
  <si>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</si>
  <si>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</si>
  <si>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</si>
  <si>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</si>
  <si>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</si>
  <si>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</si>
  <si>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</si>
  <si>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</si>
  <si>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</si>
  <si>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</si>
  <si>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</si>
  <si>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</si>
  <si>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</si>
  <si>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</si>
  <si>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</si>
  <si>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</si>
  <si>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</si>
  <si>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</si>
  <si>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</si>
  <si>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</si>
  <si>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</si>
  <si>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</si>
  <si>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</si>
  <si>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</si>
  <si>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</si>
  <si>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</si>
  <si>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</si>
  <si>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</si>
  <si>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</si>
  <si>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</si>
  <si>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</si>
  <si>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</si>
  <si>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</si>
  <si>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</si>
  <si>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</si>
  <si>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</si>
  <si>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</si>
  <si>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</si>
  <si>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</si>
  <si>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</si>
  <si>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</si>
  <si>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</si>
  <si>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</si>
  <si>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</si>
  <si>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</si>
  <si>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</si>
  <si>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</si>
  <si>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</si>
  <si>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</si>
  <si>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</si>
  <si>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</si>
  <si>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</si>
  <si>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</si>
  <si>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</si>
  <si>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</si>
  <si>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</si>
  <si>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</si>
  <si>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</si>
  <si>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</si>
  <si>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</si>
  <si>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</si>
  <si>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</si>
  <si>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</si>
  <si>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</si>
  <si>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</si>
  <si>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</si>
  <si>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</si>
  <si>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</si>
  <si>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</si>
  <si>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</si>
  <si>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</si>
  <si>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</si>
  <si>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</si>
  <si>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</si>
  <si>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</si>
  <si>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</si>
  <si>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</si>
  <si>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</si>
  <si>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</si>
  <si>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</si>
  <si>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</si>
  <si>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</si>
  <si>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</si>
  <si>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</si>
  <si>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</si>
  <si>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</si>
  <si>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</si>
  <si>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</si>
  <si>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</si>
  <si>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</si>
  <si>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</si>
  <si>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</si>
  <si>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</si>
  <si>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</si>
  <si>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</si>
  <si>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</si>
  <si>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</si>
  <si>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</si>
  <si>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</si>
  <si>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</si>
  <si>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</si>
  <si>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</si>
  <si>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</si>
  <si>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</si>
  <si>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</si>
  <si>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</si>
  <si>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</si>
  <si>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</si>
  <si>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</si>
  <si>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</si>
  <si>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</si>
  <si>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</si>
  <si>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</si>
  <si>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</si>
  <si>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</si>
  <si>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</si>
  <si>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</si>
  <si>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</si>
  <si>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</si>
  <si>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</si>
  <si>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</si>
  <si>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</si>
  <si>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</si>
  <si>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</si>
  <si>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</si>
  <si>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</si>
  <si>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</si>
  <si>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</si>
  <si>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</si>
  <si>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</si>
  <si>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</si>
  <si>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</si>
  <si>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</si>
  <si>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</si>
  <si>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</si>
  <si>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</si>
  <si>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</si>
  <si>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</si>
  <si>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</si>
  <si>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</si>
  <si>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</si>
  <si>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</si>
  <si>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</si>
  <si>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</si>
  <si>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</si>
  <si>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</si>
  <si>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</si>
  <si>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</si>
  <si>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</si>
  <si>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</si>
  <si>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</si>
  <si>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</si>
  <si>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</si>
  <si>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</si>
  <si>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</si>
  <si>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</si>
  <si>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</si>
  <si>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</si>
  <si>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</si>
  <si>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</si>
  <si>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</si>
  <si>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</si>
  <si>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</si>
  <si>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</si>
  <si>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</si>
  <si>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</si>
  <si>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</si>
  <si>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</si>
  <si>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</si>
  <si>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</si>
  <si>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</si>
  <si>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</si>
  <si>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</si>
  <si>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</si>
  <si>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</si>
  <si>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</si>
  <si>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</si>
  <si>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</si>
  <si>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</si>
  <si>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</si>
  <si>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</si>
  <si>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</si>
  <si>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</si>
  <si>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</si>
  <si>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</si>
  <si>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</si>
  <si>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</si>
  <si>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</si>
  <si>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</si>
  <si>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</si>
  <si>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</si>
  <si>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</si>
  <si>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</si>
  <si>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</si>
  <si>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</si>
  <si>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</si>
  <si>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</si>
  <si>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</si>
  <si>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</si>
  <si>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</si>
  <si>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</si>
  <si>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</si>
  <si>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</si>
  <si>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</si>
  <si>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</si>
  <si>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</si>
  <si>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</si>
  <si>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</si>
  <si>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</si>
  <si>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</si>
  <si>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</si>
  <si>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</si>
  <si>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</si>
  <si>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</si>
  <si>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</si>
  <si>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</si>
  <si>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</si>
  <si>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</si>
  <si>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</si>
  <si>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</si>
  <si>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</si>
  <si>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</si>
  <si>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</si>
  <si>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</si>
  <si>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</si>
  <si>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</si>
  <si>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</si>
  <si>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</si>
  <si>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</si>
  <si>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</si>
  <si>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</si>
  <si>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</si>
  <si>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</si>
  <si>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</si>
  <si>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</si>
  <si>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</si>
  <si>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</si>
  <si>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</si>
  <si>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</si>
  <si>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</si>
  <si>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</si>
  <si>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</si>
  <si>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</si>
  <si>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</si>
  <si>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</si>
  <si>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</si>
  <si>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</si>
  <si>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</si>
  <si>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</si>
  <si>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</si>
  <si>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</si>
  <si>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</si>
  <si>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</si>
  <si>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</si>
  <si>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</si>
  <si>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</si>
  <si>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</si>
  <si>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</si>
  <si>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</si>
  <si>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</si>
  <si>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</si>
  <si>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</si>
  <si>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</si>
  <si>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</si>
  <si>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</si>
  <si>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</si>
  <si>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</si>
  <si>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</si>
  <si>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</si>
  <si>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</si>
  <si>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</si>
  <si>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</si>
  <si>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</si>
  <si>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</si>
  <si>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</si>
  <si>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</si>
  <si>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</si>
  <si>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</si>
  <si>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</si>
  <si>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</si>
  <si>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</si>
  <si>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</si>
  <si>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</si>
  <si>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</si>
  <si>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</si>
  <si>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</si>
  <si>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</si>
  <si>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</si>
  <si>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</si>
  <si>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</si>
  <si>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</si>
  <si>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</si>
  <si>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</si>
  <si>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</si>
  <si>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</si>
  <si>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</si>
  <si>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</si>
  <si>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</si>
  <si>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</si>
  <si>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</si>
  <si>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</si>
  <si>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</si>
  <si>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</si>
  <si>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</si>
  <si>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</si>
  <si>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</si>
  <si>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</si>
  <si>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</si>
  <si>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</si>
  <si>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</si>
  <si>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</si>
  <si>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</si>
  <si>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</si>
  <si>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</si>
  <si>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</si>
  <si>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</si>
  <si>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</si>
  <si>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</si>
  <si>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</si>
  <si>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</si>
  <si>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</si>
  <si>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</si>
  <si>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</si>
  <si>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</si>
  <si>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</si>
  <si>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</si>
  <si>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</si>
  <si>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</si>
  <si>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</si>
  <si>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</si>
  <si>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</si>
  <si>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</si>
  <si>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</si>
  <si>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</si>
  <si>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</si>
  <si>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</si>
  <si>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</si>
  <si>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</si>
  <si>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</si>
  <si>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</si>
  <si>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</si>
  <si>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</si>
  <si>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</si>
  <si>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</si>
  <si>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</si>
  <si>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</si>
  <si>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</si>
  <si>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</si>
  <si>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</si>
  <si>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</si>
  <si>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</si>
  <si>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</si>
  <si>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</si>
  <si>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</si>
  <si>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</si>
  <si>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</si>
  <si>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</si>
  <si>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</si>
  <si>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</si>
  <si>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</si>
  <si>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</si>
  <si>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</si>
  <si>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</si>
  <si>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</si>
  <si>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</si>
  <si>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</si>
  <si>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</si>
  <si>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</si>
  <si>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</si>
  <si>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</si>
  <si>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</si>
  <si>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</si>
  <si>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</si>
  <si>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</si>
  <si>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</si>
  <si>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</si>
  <si>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</si>
  <si>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</si>
  <si>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</si>
  <si>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</si>
  <si>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</si>
  <si>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</si>
  <si>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</si>
  <si>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</si>
  <si>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</si>
  <si>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</si>
  <si>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</si>
  <si>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</si>
  <si>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</si>
  <si>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</si>
  <si>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</si>
  <si>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</si>
  <si>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</si>
  <si>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</si>
  <si>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</si>
  <si>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</si>
  <si>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</si>
  <si>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</si>
  <si>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</si>
  <si>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</si>
  <si>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</si>
  <si>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</si>
  <si>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</si>
  <si>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</si>
  <si>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</si>
  <si>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</si>
  <si>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</si>
  <si>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</si>
  <si>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</si>
  <si>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</si>
  <si>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</si>
  <si>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</si>
  <si>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</si>
  <si>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</si>
  <si>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</si>
  <si>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</si>
  <si>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</si>
  <si>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</si>
  <si>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</si>
  <si>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</si>
  <si>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</si>
  <si>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</si>
  <si>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</si>
  <si>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</si>
  <si>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</si>
  <si>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</si>
  <si>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</si>
  <si>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</si>
  <si>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</si>
  <si>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</si>
  <si>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</si>
  <si>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</si>
  <si>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</si>
  <si>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</si>
  <si>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</si>
  <si>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</si>
  <si>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</si>
  <si>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</si>
  <si>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</si>
  <si>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</si>
  <si>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</si>
  <si>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</si>
  <si>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</si>
  <si>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</si>
  <si>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</si>
  <si>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</si>
  <si>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</si>
  <si>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</si>
  <si>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</si>
  <si>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</si>
  <si>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</si>
  <si>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</si>
  <si>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</si>
  <si>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</si>
  <si>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</si>
  <si>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</si>
  <si>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</si>
  <si>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</si>
  <si>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</si>
  <si>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</si>
  <si>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</si>
  <si>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</si>
  <si>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</si>
  <si>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</si>
  <si>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</si>
  <si>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</si>
  <si>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</si>
  <si>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</si>
  <si>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</si>
  <si>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</si>
  <si>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</si>
  <si>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</si>
  <si>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</si>
  <si>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</si>
  <si>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</si>
  <si>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</si>
  <si>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</si>
  <si>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</si>
  <si>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</si>
  <si>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</si>
  <si>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</si>
  <si>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</si>
  <si>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</si>
  <si>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</si>
  <si>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</si>
  <si>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</si>
  <si>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</si>
  <si>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</si>
  <si>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</si>
  <si>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</si>
  <si>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</si>
  <si>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</si>
  <si>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</si>
  <si>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</si>
  <si>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</si>
  <si>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</si>
  <si>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</si>
  <si>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</si>
  <si>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</si>
  <si>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</si>
  <si>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</si>
  <si>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</si>
  <si>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</si>
  <si>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</si>
  <si>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</si>
  <si>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</si>
  <si>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</si>
  <si>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</si>
  <si>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</si>
  <si>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</si>
  <si>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</si>
  <si>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</si>
  <si>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</si>
  <si>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</si>
  <si>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</si>
  <si>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</si>
  <si>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</si>
  <si>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</si>
  <si>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</si>
  <si>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</si>
  <si>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</si>
  <si>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</si>
  <si>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</si>
  <si>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</si>
  <si>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</si>
  <si>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</si>
  <si>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</si>
  <si>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</si>
  <si>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</si>
  <si>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</si>
  <si>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</si>
  <si>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</si>
  <si>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</si>
  <si>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</si>
  <si>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</si>
  <si>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</si>
  <si>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</si>
  <si>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</si>
  <si>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</si>
  <si>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</si>
  <si>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</si>
  <si>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</si>
  <si>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</si>
  <si>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</si>
  <si>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</si>
  <si>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</si>
  <si>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</si>
  <si>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</si>
  <si>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</si>
  <si>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</si>
  <si>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</si>
  <si>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</si>
  <si>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</si>
  <si>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</si>
  <si>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</si>
  <si>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</si>
  <si>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</si>
  <si>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</si>
  <si>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</si>
  <si>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</si>
  <si>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</si>
  <si>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</si>
  <si>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</si>
  <si>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</si>
  <si>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</si>
  <si>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</si>
  <si>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</si>
  <si>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</si>
  <si>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</si>
  <si>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</si>
  <si>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</si>
  <si>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</si>
  <si>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</si>
  <si>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</si>
  <si>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</si>
  <si>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</si>
  <si>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</si>
  <si>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</si>
  <si>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</si>
  <si>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</si>
  <si>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</si>
  <si>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</si>
  <si>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</si>
  <si>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</si>
  <si>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</si>
  <si>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</si>
  <si>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</si>
  <si>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</si>
  <si>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</si>
  <si>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</si>
  <si>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</si>
  <si>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</si>
  <si>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</si>
  <si>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</si>
  <si>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</si>
  <si>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</si>
  <si>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</si>
  <si>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</si>
  <si>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</si>
  <si>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</si>
  <si>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</si>
  <si>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</si>
  <si>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</si>
  <si>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</si>
  <si>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</si>
  <si>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</si>
  <si>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</si>
  <si>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</si>
  <si>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</si>
  <si>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</si>
  <si>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</si>
  <si>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</si>
  <si>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</si>
  <si>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</si>
  <si>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</si>
  <si>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</si>
  <si>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</si>
  <si>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</si>
  <si>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</si>
  <si>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</si>
  <si>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</si>
  <si>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</si>
  <si>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</si>
  <si>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</si>
  <si>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</si>
  <si>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</si>
  <si>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</si>
  <si>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</si>
  <si>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</si>
  <si>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</si>
  <si>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</si>
  <si>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</si>
  <si>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</si>
  <si>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</si>
  <si>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</si>
  <si>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</si>
  <si>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</si>
  <si>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</si>
  <si>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</si>
  <si>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</si>
  <si>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</si>
  <si>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</si>
  <si>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</si>
  <si>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</si>
  <si>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</si>
  <si>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</si>
  <si>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</si>
  <si>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</si>
  <si>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</si>
  <si>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</si>
  <si>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</si>
  <si>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</si>
  <si>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</si>
  <si>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</si>
  <si>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</si>
  <si>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</si>
  <si>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</si>
  <si>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</si>
  <si>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</si>
  <si>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</si>
  <si>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</si>
  <si>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</si>
  <si>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</si>
  <si>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</si>
  <si>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</si>
  <si>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</si>
  <si>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</si>
  <si>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</si>
  <si>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</si>
  <si>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</si>
  <si>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</si>
  <si>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</si>
  <si>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</si>
  <si>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</si>
  <si>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</si>
  <si>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</si>
  <si>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</si>
  <si>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</si>
  <si>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</si>
  <si>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</si>
  <si>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</si>
  <si>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</si>
  <si>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</si>
  <si>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</si>
  <si>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</si>
  <si>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</si>
  <si>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</si>
  <si>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</si>
  <si>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</si>
  <si>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</si>
  <si>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</si>
  <si>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</si>
  <si>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</si>
  <si>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</si>
  <si>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</si>
  <si>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</si>
  <si>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</si>
  <si>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</si>
  <si>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</si>
  <si>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</si>
  <si>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</si>
  <si>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</si>
  <si>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</si>
  <si>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</si>
  <si>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</si>
  <si>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</si>
  <si>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</si>
  <si>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</si>
  <si>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</si>
  <si>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</si>
  <si>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</si>
  <si>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</si>
  <si>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</si>
  <si>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</si>
  <si>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</si>
  <si>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</si>
  <si>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</si>
  <si>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</si>
  <si>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</si>
  <si>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</si>
  <si>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</si>
  <si>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</si>
  <si>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</si>
  <si>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</si>
  <si>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</si>
  <si>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</si>
  <si>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</si>
  <si>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</si>
  <si>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</si>
  <si>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</si>
  <si>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</si>
  <si>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</si>
  <si>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</si>
  <si>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</si>
  <si>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</si>
  <si>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</si>
  <si>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</si>
  <si>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</si>
  <si>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</si>
  <si>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</si>
  <si>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</si>
  <si>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</si>
  <si>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</si>
  <si>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</si>
  <si>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</si>
  <si>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</si>
  <si>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</si>
  <si>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</si>
  <si>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</si>
  <si>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</si>
  <si>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</si>
  <si>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</si>
  <si>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</si>
  <si>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</si>
  <si>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</si>
  <si>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</si>
  <si>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</si>
  <si>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</si>
  <si>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</si>
  <si>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</si>
  <si>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</si>
  <si>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</si>
  <si>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</si>
  <si>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</si>
  <si>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</si>
  <si>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</si>
  <si>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</si>
  <si>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</si>
  <si>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</si>
  <si>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</si>
  <si>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</si>
  <si>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</si>
  <si>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</si>
  <si>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</si>
  <si>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</si>
  <si>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</si>
  <si>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</si>
  <si>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</si>
  <si>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</si>
  <si>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</si>
  <si>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</si>
  <si>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</si>
  <si>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</si>
  <si>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</si>
  <si>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</si>
  <si>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</si>
  <si>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</si>
  <si>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</si>
  <si>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</si>
  <si>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</si>
  <si>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</si>
  <si>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</si>
  <si>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</si>
  <si>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</si>
  <si>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</si>
  <si>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</si>
  <si>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</si>
  <si>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</si>
  <si>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</si>
  <si>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</si>
  <si>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</si>
  <si>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</si>
  <si>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</si>
  <si>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</si>
  <si>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</si>
  <si>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</si>
  <si>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</si>
  <si>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</si>
  <si>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</si>
  <si>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</si>
  <si>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</si>
  <si>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</si>
  <si>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</si>
  <si>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</si>
  <si>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</si>
  <si>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</si>
  <si>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</si>
  <si>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</si>
  <si>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</si>
  <si>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</si>
  <si>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</si>
  <si>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</si>
  <si>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</si>
  <si>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</si>
  <si>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</si>
  <si>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</si>
  <si>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</si>
  <si>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</si>
  <si>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</si>
  <si>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</si>
  <si>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</si>
  <si>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</si>
  <si>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</si>
  <si>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</si>
  <si>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</si>
  <si>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</si>
  <si>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</si>
  <si>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</si>
  <si>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</si>
  <si>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</si>
  <si>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</si>
  <si>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</si>
  <si>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</si>
  <si>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</si>
  <si>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</si>
  <si>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</si>
  <si>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</si>
  <si>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</si>
  <si>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</si>
  <si>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</si>
  <si>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</si>
  <si>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</si>
  <si>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</si>
  <si>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</si>
  <si>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</si>
  <si>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</si>
  <si>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</si>
  <si>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</si>
  <si>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</si>
  <si>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</si>
  <si>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</si>
  <si>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</si>
  <si>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</si>
  <si>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</si>
  <si>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</si>
  <si>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</si>
  <si>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</si>
  <si>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</si>
  <si>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</si>
  <si>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</si>
  <si>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</si>
  <si>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</si>
  <si>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</si>
  <si>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</si>
  <si>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</si>
  <si>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</si>
  <si>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</si>
  <si>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</si>
  <si>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</si>
  <si>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</si>
  <si>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</si>
  <si>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</si>
  <si>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</si>
  <si>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</si>
  <si>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</si>
  <si>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</si>
  <si>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</si>
  <si>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</si>
  <si>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</si>
  <si>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</si>
  <si>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</si>
  <si>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</si>
  <si>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</si>
  <si>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</si>
  <si>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</si>
  <si>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</si>
  <si>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</si>
  <si>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</si>
  <si>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</si>
  <si>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</si>
  <si>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</si>
  <si>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</si>
  <si>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</si>
  <si>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</si>
  <si>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</si>
  <si>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</si>
  <si>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</si>
  <si>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</si>
  <si>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</si>
  <si>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</si>
  <si>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</si>
  <si>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</si>
  <si>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</si>
  <si>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</si>
  <si>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</si>
  <si>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</si>
  <si>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</si>
  <si>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</si>
  <si>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</si>
  <si>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</si>
  <si>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</si>
  <si>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</si>
  <si>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</si>
  <si>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</si>
  <si>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</si>
  <si>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</si>
  <si>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</si>
  <si>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</si>
  <si>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</si>
  <si>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</si>
  <si>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</si>
  <si>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</si>
  <si>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</si>
  <si>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</si>
  <si>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</si>
  <si>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</si>
  <si>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</si>
  <si>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</si>
  <si>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</si>
  <si>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</si>
  <si>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</si>
  <si>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</si>
  <si>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</si>
  <si>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</si>
  <si>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</si>
  <si>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</si>
  <si>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</si>
  <si>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</si>
  <si>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</si>
  <si>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</si>
  <si>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</si>
  <si>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</si>
  <si>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</si>
  <si>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</si>
  <si>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</si>
  <si>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</si>
  <si>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</si>
  <si>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</si>
  <si>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</si>
  <si>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</si>
  <si>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</si>
  <si>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</si>
  <si>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</si>
  <si>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</si>
  <si>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</si>
  <si>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</si>
  <si>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</si>
  <si>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</si>
  <si>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</si>
  <si>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</si>
  <si>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</si>
  <si>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</si>
  <si>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</si>
  <si>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</si>
  <si>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</si>
  <si>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</si>
  <si>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</si>
  <si>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</si>
  <si>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</si>
  <si>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</si>
  <si>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</si>
  <si>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</si>
  <si>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</si>
  <si>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</si>
  <si>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</si>
  <si>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</si>
  <si>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</si>
  <si>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</si>
  <si>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</si>
  <si>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</si>
  <si>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</si>
  <si>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</si>
  <si>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</si>
  <si>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</si>
  <si>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</si>
  <si>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</si>
  <si>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</si>
  <si>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</si>
  <si>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</si>
  <si>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</si>
  <si>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</si>
  <si>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</si>
  <si>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</si>
  <si>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</si>
  <si>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</si>
  <si>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</si>
  <si>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</si>
  <si>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</si>
  <si>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</si>
  <si>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</si>
  <si>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</si>
  <si>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</si>
  <si>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</si>
  <si>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</si>
  <si>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</si>
  <si>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</si>
  <si>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</si>
  <si>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</si>
  <si>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</si>
  <si>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</si>
  <si>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</si>
  <si>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</si>
  <si>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</si>
  <si>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</si>
  <si>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</si>
  <si>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</si>
  <si>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</si>
  <si>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</si>
  <si>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</si>
  <si>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</si>
  <si>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</si>
  <si>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</si>
  <si>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</si>
  <si>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</si>
  <si>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</si>
  <si>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</si>
  <si>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</si>
  <si>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</si>
  <si>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</si>
  <si>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</si>
  <si>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</si>
  <si>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</si>
  <si>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</si>
  <si>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</si>
  <si>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</si>
  <si>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</si>
  <si>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</si>
  <si>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</si>
  <si>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</si>
  <si>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</si>
  <si>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</si>
  <si>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</si>
  <si>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</si>
  <si>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</si>
  <si>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</si>
  <si>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</si>
  <si>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</si>
  <si>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</si>
  <si>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</si>
  <si>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</si>
  <si>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</si>
  <si>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</si>
  <si>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</si>
  <si>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</si>
  <si>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</si>
  <si>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</si>
  <si>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</si>
  <si>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</si>
  <si>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</si>
  <si>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</si>
  <si>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</si>
  <si>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</si>
  <si>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</si>
  <si>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</si>
  <si>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</si>
  <si>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</si>
  <si>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</si>
  <si>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</si>
  <si>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</si>
  <si>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</si>
  <si>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</si>
  <si>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</si>
  <si>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</si>
  <si>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</si>
  <si>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</si>
  <si>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</si>
  <si>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</si>
  <si>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</si>
  <si>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</si>
  <si>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</si>
  <si>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</si>
  <si>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</si>
  <si>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</si>
  <si>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</si>
  <si>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</si>
  <si>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</si>
  <si>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</si>
  <si>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</si>
  <si>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</si>
  <si>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</si>
  <si>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</si>
  <si>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</si>
  <si>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</si>
  <si>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</si>
  <si>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</si>
  <si>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</si>
  <si>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</si>
  <si>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</si>
  <si>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</si>
  <si>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</si>
  <si>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</si>
  <si>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</si>
  <si>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</si>
  <si>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</si>
  <si>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</si>
  <si>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</si>
  <si>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</si>
  <si>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</si>
  <si>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</si>
  <si>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</si>
  <si>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</si>
  <si>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</si>
  <si>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</si>
  <si>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</si>
  <si>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</si>
  <si>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</si>
  <si>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</si>
  <si>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</si>
  <si>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</si>
  <si>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</si>
  <si>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</si>
  <si>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</si>
  <si>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</si>
  <si>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</si>
  <si>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</si>
  <si>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</si>
  <si>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</si>
  <si>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</si>
  <si>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</si>
  <si>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</si>
  <si>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</si>
  <si>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</si>
  <si>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</si>
  <si>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</si>
  <si>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</si>
  <si>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</si>
  <si>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</si>
  <si>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</si>
  <si>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</si>
  <si>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</si>
  <si>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</si>
  <si>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</si>
  <si>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</si>
  <si>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</si>
  <si>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</si>
  <si>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</si>
  <si>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</si>
  <si>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</si>
  <si>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</si>
  <si>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</si>
  <si>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</si>
  <si>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</si>
  <si>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</si>
  <si>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</si>
  <si>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</si>
  <si>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</si>
  <si>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</si>
  <si>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</si>
  <si>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</si>
  <si>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</si>
  <si>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</si>
  <si>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</si>
  <si>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</si>
  <si>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</si>
  <si>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</si>
  <si>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</si>
  <si>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</si>
  <si>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</si>
  <si>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</si>
  <si>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</si>
  <si>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</si>
  <si>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</si>
  <si>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</si>
  <si>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</si>
  <si>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</si>
  <si>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</si>
  <si>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</si>
  <si>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</si>
  <si>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</si>
  <si>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</si>
  <si>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</si>
  <si>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</si>
  <si>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</si>
  <si>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</si>
  <si>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</si>
  <si>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</si>
  <si>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</si>
  <si>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</si>
  <si>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</si>
  <si>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</si>
  <si>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</si>
  <si>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</si>
  <si>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</si>
  <si>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</si>
  <si>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</si>
  <si>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</si>
  <si>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</si>
  <si>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</si>
  <si>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</si>
  <si>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</si>
  <si>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</si>
  <si>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</si>
  <si>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</si>
  <si>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</si>
  <si>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</si>
  <si>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</si>
  <si>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</si>
  <si>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</si>
  <si>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</si>
  <si>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</si>
  <si>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</si>
  <si>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</si>
  <si>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</si>
  <si>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</si>
  <si>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</si>
  <si>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</si>
  <si>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</si>
  <si>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</si>
  <si>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</si>
  <si>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</si>
  <si>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</si>
  <si>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</si>
  <si>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</si>
  <si>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</si>
  <si>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</si>
  <si>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</si>
  <si>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</si>
  <si>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</si>
  <si>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</si>
  <si>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</si>
  <si>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</si>
  <si>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</si>
  <si>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</si>
  <si>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</si>
  <si>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</si>
  <si>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</si>
  <si>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</si>
  <si>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</si>
  <si>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</si>
  <si>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</si>
  <si>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</si>
  <si>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</si>
  <si>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</si>
  <si>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</si>
  <si>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</si>
  <si>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</si>
  <si>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</si>
  <si>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</si>
  <si>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</si>
  <si>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</si>
  <si>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</si>
  <si>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</si>
  <si>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</si>
  <si>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</si>
  <si>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</si>
  <si>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</si>
  <si>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</si>
  <si>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</si>
  <si>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</si>
  <si>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</si>
  <si>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</si>
  <si>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</si>
  <si>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</si>
  <si>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</si>
  <si>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</si>
  <si>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</si>
  <si>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</si>
  <si>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</si>
  <si>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</si>
  <si>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</si>
  <si>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</si>
  <si>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</si>
  <si>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</si>
  <si>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</si>
  <si>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</si>
  <si>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</si>
  <si>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</si>
  <si>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</si>
  <si>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</si>
  <si>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</si>
  <si>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</si>
  <si>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</si>
  <si>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</si>
  <si>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</si>
  <si>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</si>
  <si>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</si>
  <si>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</si>
  <si>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</si>
  <si>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</si>
  <si>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</si>
  <si>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</si>
  <si>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</si>
  <si>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</si>
  <si>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</si>
  <si>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</si>
  <si>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</si>
  <si>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</si>
  <si>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</si>
  <si>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</si>
  <si>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</si>
  <si>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</si>
  <si>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</si>
  <si>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</si>
  <si>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</si>
  <si>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</si>
  <si>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</si>
  <si>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</si>
  <si>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</si>
  <si>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</si>
  <si>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</si>
  <si>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</si>
  <si>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</si>
  <si>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</si>
  <si>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</si>
  <si>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</si>
  <si>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</si>
  <si>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</si>
  <si>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</si>
  <si>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</si>
  <si>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</si>
  <si>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</si>
  <si>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</si>
  <si>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</si>
  <si>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</si>
  <si>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</si>
  <si>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</si>
  <si>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</si>
  <si>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</si>
  <si>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</si>
  <si>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</si>
  <si>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</si>
  <si>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</si>
  <si>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</si>
  <si>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</si>
  <si>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</si>
  <si>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</si>
  <si>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</si>
  <si>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</si>
  <si>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</si>
  <si>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</si>
  <si>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</si>
  <si>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</si>
  <si>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</si>
  <si>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</si>
  <si>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</si>
  <si>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</si>
  <si>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</si>
  <si>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</si>
  <si>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</si>
  <si>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</si>
  <si>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</si>
  <si>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</si>
  <si>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</si>
  <si>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</si>
  <si>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</si>
  <si>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</si>
  <si>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</si>
  <si>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</si>
  <si>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</si>
  <si>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</si>
  <si>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</si>
  <si>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</si>
  <si>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</si>
  <si>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</si>
  <si>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</si>
  <si>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</si>
  <si>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</si>
  <si>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</si>
  <si>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</si>
  <si>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</si>
  <si>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</si>
  <si>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</si>
  <si>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</si>
  <si>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</si>
  <si>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</si>
  <si>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</si>
  <si>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</si>
  <si>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</si>
  <si>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</si>
  <si>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</si>
  <si>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</si>
  <si>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</si>
  <si>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</si>
  <si>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</si>
  <si>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</si>
  <si>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</si>
  <si>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</si>
  <si>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</si>
  <si>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</si>
  <si>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</si>
  <si>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</si>
  <si>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</si>
  <si>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</si>
  <si>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</si>
  <si>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</si>
  <si>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</si>
  <si>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</si>
  <si>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</si>
  <si>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</si>
  <si>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</si>
  <si>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</si>
  <si>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</si>
  <si>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</si>
  <si>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</si>
  <si>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</si>
  <si>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</si>
  <si>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</si>
  <si>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</si>
  <si>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</si>
  <si>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</si>
  <si>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</si>
  <si>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</si>
  <si>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</si>
  <si>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</si>
  <si>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</si>
  <si>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</si>
  <si>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</si>
  <si>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</si>
  <si>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</si>
  <si>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</si>
  <si>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</si>
  <si>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</si>
  <si>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</si>
  <si>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</si>
  <si>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</si>
  <si>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</si>
  <si>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</si>
  <si>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</si>
  <si>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</si>
  <si>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</si>
  <si>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</si>
  <si>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</si>
  <si>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</si>
  <si>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</si>
  <si>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</si>
  <si>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</si>
  <si>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</si>
  <si>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</si>
  <si>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</si>
  <si>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</si>
  <si>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</si>
  <si>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</si>
  <si>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</si>
  <si>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</si>
  <si>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</si>
  <si>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</si>
  <si>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</si>
  <si>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</si>
  <si>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</si>
  <si>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</si>
  <si>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</si>
  <si>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</si>
  <si>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</si>
  <si>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</si>
  <si>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</si>
  <si>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</si>
  <si>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</si>
  <si>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</si>
  <si>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</si>
  <si>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</si>
  <si>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</si>
  <si>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</si>
  <si>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</si>
  <si>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</si>
  <si>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</si>
  <si>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</si>
  <si>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</si>
  <si>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</si>
  <si>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</si>
  <si>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</si>
  <si>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</si>
  <si>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</si>
  <si>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</si>
  <si>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</si>
  <si>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</si>
  <si>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</si>
  <si>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</si>
  <si>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</si>
  <si>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</si>
  <si>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</si>
  <si>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</si>
  <si>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</si>
  <si>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</si>
  <si>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</si>
  <si>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</si>
  <si>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</si>
  <si>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</si>
  <si>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</si>
  <si>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</si>
  <si>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</si>
  <si>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</si>
  <si>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</si>
  <si>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</si>
  <si>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</si>
  <si>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</si>
  <si>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</si>
  <si>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</si>
  <si>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</si>
  <si>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</si>
  <si>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</si>
  <si>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</si>
  <si>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</si>
  <si>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</si>
  <si>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</si>
  <si>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</si>
  <si>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</si>
  <si>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</si>
  <si>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</si>
  <si>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</si>
  <si>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</si>
  <si>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</si>
  <si>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</si>
  <si>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</si>
  <si>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</si>
  <si>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</si>
  <si>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</si>
  <si>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</si>
  <si>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</si>
  <si>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</si>
  <si>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</si>
  <si>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</si>
  <si>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</si>
  <si>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</si>
  <si>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</si>
  <si>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</si>
  <si>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</si>
  <si>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</si>
  <si>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</si>
  <si>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</si>
  <si>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</si>
  <si>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</si>
  <si>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</si>
  <si>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</si>
  <si>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</si>
  <si>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</si>
  <si>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</si>
  <si>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</si>
  <si>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</si>
  <si>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</si>
  <si>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</si>
  <si>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</si>
  <si>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</si>
  <si>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</si>
  <si>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</si>
  <si>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</si>
  <si>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</si>
  <si>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</si>
  <si>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</si>
  <si>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</si>
  <si>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</si>
  <si>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</si>
  <si>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</si>
  <si>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</si>
  <si>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</si>
  <si>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</si>
  <si>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</si>
  <si>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</si>
  <si>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</si>
  <si>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</si>
  <si>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</si>
  <si>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</si>
  <si>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</si>
  <si>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</si>
  <si>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</si>
  <si>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</si>
  <si>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</si>
  <si>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</si>
  <si>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</si>
  <si>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</si>
  <si>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</si>
  <si>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</si>
  <si>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</si>
  <si>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</si>
  <si>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</si>
  <si>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</si>
  <si>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</si>
  <si>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</si>
  <si>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</si>
  <si>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</si>
  <si>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</si>
  <si>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</si>
  <si>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</si>
  <si>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</si>
  <si>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</si>
  <si>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</si>
  <si>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</si>
  <si>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</si>
  <si>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</si>
  <si>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</si>
  <si>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</si>
  <si>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</si>
  <si>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</si>
  <si>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</si>
  <si>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</si>
  <si>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</si>
  <si>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</si>
  <si>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</si>
  <si>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</si>
  <si>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</si>
  <si>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</si>
  <si>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</si>
  <si>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</si>
  <si>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</si>
  <si>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</si>
  <si>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</si>
  <si>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</si>
  <si>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</si>
  <si>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</si>
  <si>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</si>
  <si>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</si>
  <si>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</si>
  <si>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</si>
  <si>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</si>
  <si>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</si>
  <si>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</si>
  <si>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</si>
  <si>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</si>
  <si>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</si>
  <si>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</si>
  <si>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</si>
  <si>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</si>
  <si>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</si>
  <si>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</si>
  <si>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</si>
  <si>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</si>
  <si>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</si>
  <si>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</si>
  <si>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</si>
  <si>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</si>
  <si>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</si>
  <si>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</si>
  <si>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</si>
  <si>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</si>
  <si>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</si>
  <si>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</si>
  <si>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</si>
  <si>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</si>
  <si>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</si>
  <si>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</si>
  <si>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</si>
  <si>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</si>
  <si>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</si>
  <si>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</si>
  <si>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</si>
  <si>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</si>
  <si>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</si>
  <si>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</si>
  <si>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</si>
  <si>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</si>
  <si>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</si>
  <si>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</si>
  <si>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</si>
  <si>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</si>
  <si>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</si>
  <si>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</si>
  <si>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</si>
  <si>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</si>
  <si>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</si>
  <si>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</si>
  <si>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</si>
  <si>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</si>
  <si>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</si>
  <si>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</si>
  <si>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</si>
  <si>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</si>
  <si>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</si>
  <si>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</si>
  <si>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</si>
  <si>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</si>
  <si>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</si>
  <si>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</si>
  <si>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</si>
  <si>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</si>
  <si>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</si>
  <si>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</si>
  <si>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</si>
  <si>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</si>
  <si>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</si>
  <si>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</si>
  <si>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</si>
  <si>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</si>
  <si>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</si>
  <si>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</si>
  <si>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</si>
  <si>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</si>
  <si>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</si>
  <si>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</si>
  <si>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</si>
  <si>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</si>
  <si>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</si>
  <si>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</si>
  <si>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</si>
  <si>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</si>
  <si>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</si>
  <si>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</si>
  <si>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</si>
  <si>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</si>
  <si>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</si>
  <si>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</si>
  <si>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</si>
  <si>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</si>
  <si>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</si>
  <si>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</si>
  <si>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</si>
  <si>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</si>
  <si>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</si>
  <si>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</si>
  <si>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</si>
  <si>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</si>
  <si>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</si>
  <si>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</si>
  <si>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</si>
  <si>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</si>
  <si>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</si>
  <si>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</si>
  <si>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</si>
  <si>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</si>
  <si>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</si>
  <si>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</si>
  <si>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</si>
  <si>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</si>
  <si>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</si>
  <si>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</si>
  <si>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</si>
  <si>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</si>
  <si>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</si>
  <si>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</si>
  <si>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</si>
  <si>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</si>
  <si>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</si>
  <si>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</si>
  <si>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</si>
  <si>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</si>
  <si>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</si>
  <si>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</si>
  <si>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</si>
  <si>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</si>
  <si>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</si>
  <si>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</si>
  <si>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</si>
  <si>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</si>
  <si>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</si>
  <si>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</si>
  <si>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</si>
  <si>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</si>
  <si>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</si>
  <si>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</si>
  <si>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</si>
  <si>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</si>
  <si>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</si>
  <si>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</si>
  <si>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</si>
  <si>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</si>
  <si>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</si>
  <si>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</si>
  <si>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</si>
  <si>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</si>
  <si>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</si>
  <si>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</si>
  <si>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</si>
  <si>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</si>
  <si>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</si>
  <si>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</si>
  <si>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</si>
  <si>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</si>
  <si>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</si>
  <si>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</si>
  <si>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</si>
  <si>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</si>
  <si>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</si>
  <si>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</si>
  <si>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</si>
  <si>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</si>
  <si>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</si>
  <si>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</si>
  <si>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</si>
  <si>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</si>
  <si>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</si>
  <si>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</si>
  <si>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</si>
  <si>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</si>
  <si>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</si>
  <si>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</si>
  <si>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</si>
  <si>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</si>
  <si>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</si>
  <si>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</si>
  <si>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</si>
  <si>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</si>
  <si>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</si>
  <si>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</si>
  <si>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</si>
  <si>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</si>
  <si>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</si>
  <si>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</si>
  <si>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</si>
  <si>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</si>
  <si>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</si>
  <si>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</si>
  <si>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</si>
  <si>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</si>
  <si>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</si>
  <si>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</si>
  <si>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</si>
  <si>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</si>
  <si>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</si>
  <si>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</si>
  <si>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</si>
  <si>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</si>
  <si>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</si>
  <si>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</si>
  <si>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</si>
  <si>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</si>
  <si>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</si>
  <si>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</si>
  <si>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</si>
  <si>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</si>
  <si>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</si>
  <si>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</si>
  <si>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</si>
  <si>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</si>
  <si>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</si>
  <si>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</si>
  <si>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</si>
  <si>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</si>
  <si>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</si>
  <si>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</si>
  <si>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</si>
  <si>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</si>
  <si>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</si>
  <si>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</si>
  <si>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</si>
  <si>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</si>
  <si>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</si>
  <si>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</si>
  <si>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</si>
  <si>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</si>
  <si>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</si>
  <si>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</si>
  <si>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</si>
  <si>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</si>
  <si>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</si>
  <si>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</si>
  <si>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</si>
  <si>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</si>
  <si>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</si>
  <si>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</si>
  <si>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</si>
  <si>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</si>
  <si>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</si>
  <si>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</si>
  <si>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</si>
  <si>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</si>
  <si>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</si>
  <si>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</si>
  <si>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</si>
  <si>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</si>
  <si>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</si>
  <si>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</si>
  <si>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</si>
  <si>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</si>
  <si>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</si>
  <si>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</si>
  <si>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</si>
  <si>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</si>
  <si>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</si>
  <si>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</si>
  <si>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</si>
  <si>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</si>
  <si>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</si>
  <si>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</si>
  <si>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</si>
  <si>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</si>
  <si>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</si>
  <si>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</si>
  <si>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</si>
  <si>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</si>
  <si>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</si>
  <si>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</si>
  <si>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</si>
  <si>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</si>
  <si>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</si>
  <si>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</si>
  <si>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</si>
  <si>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</si>
  <si>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</si>
  <si>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</si>
  <si>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</si>
  <si>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</si>
  <si>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</si>
  <si>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</si>
  <si>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</si>
  <si>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</si>
  <si>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</si>
  <si>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</si>
  <si>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</si>
  <si>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</si>
  <si>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</si>
  <si>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</si>
  <si>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</si>
  <si>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</si>
  <si>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</si>
  <si>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</si>
  <si>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</si>
  <si>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</si>
  <si>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</si>
  <si>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</si>
  <si>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</si>
  <si>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</si>
  <si>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</si>
  <si>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</si>
  <si>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</si>
  <si>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</si>
  <si>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</si>
  <si>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</si>
  <si>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</si>
  <si>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</si>
  <si>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</si>
  <si>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</si>
  <si>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</si>
  <si>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</si>
  <si>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</si>
  <si>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</si>
  <si>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</si>
  <si>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</si>
  <si>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</si>
  <si>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</si>
  <si>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</si>
  <si>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</si>
  <si>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</si>
  <si>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</si>
  <si>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</si>
  <si>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</si>
  <si>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</si>
  <si>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</si>
  <si>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</si>
  <si>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</si>
  <si>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</si>
  <si>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</si>
  <si>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</si>
  <si>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</si>
  <si>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</si>
  <si>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</si>
  <si>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</si>
  <si>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</si>
  <si>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</si>
  <si>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</si>
  <si>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</si>
  <si>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</si>
  <si>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</si>
  <si>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</si>
  <si>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</si>
  <si>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</si>
  <si>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</si>
  <si>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</si>
  <si>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</si>
  <si>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</si>
  <si>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</si>
  <si>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</si>
  <si>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</si>
  <si>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</si>
  <si>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</si>
  <si>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</si>
  <si>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</si>
  <si>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</si>
  <si>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</si>
  <si>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</si>
  <si>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</si>
  <si>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</si>
  <si>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</si>
  <si>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</si>
  <si>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</si>
  <si>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</si>
  <si>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</si>
  <si>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</si>
  <si>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</si>
  <si>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</si>
  <si>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</si>
  <si>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</si>
  <si>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</si>
  <si>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</si>
  <si>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</si>
  <si>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</si>
  <si>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</si>
  <si>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</si>
  <si>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</si>
  <si>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</si>
  <si>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</si>
  <si>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</si>
  <si>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</si>
  <si>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</si>
  <si>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</si>
  <si>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</si>
  <si>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</si>
  <si>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</si>
  <si>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</si>
  <si>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</si>
  <si>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</si>
  <si>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</si>
  <si>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</si>
  <si>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</si>
  <si>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</si>
  <si>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</si>
  <si>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</si>
  <si>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</si>
  <si>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</si>
  <si>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</si>
  <si>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</si>
  <si>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</si>
  <si>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</si>
  <si>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</si>
  <si>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</si>
  <si>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</si>
  <si>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</si>
  <si>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</si>
  <si>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</si>
  <si>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</si>
  <si>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</si>
  <si>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</si>
  <si>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</si>
  <si>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</si>
  <si>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</si>
  <si>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</si>
  <si>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</si>
  <si>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</si>
  <si>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</si>
  <si>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</si>
  <si>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</si>
  <si>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</si>
  <si>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</si>
  <si>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</si>
  <si>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</si>
  <si>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</si>
  <si>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</si>
  <si>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</si>
  <si>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</si>
  <si>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</si>
  <si>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</si>
  <si>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</si>
  <si>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</si>
  <si>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</si>
  <si>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</si>
  <si>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</si>
  <si>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</si>
  <si>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</si>
  <si>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</si>
  <si>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</si>
  <si>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</si>
  <si>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</si>
  <si>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</si>
  <si>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</si>
  <si>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</si>
  <si>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</si>
  <si>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</si>
  <si>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</si>
  <si>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</si>
  <si>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</si>
  <si>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</si>
  <si>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</si>
  <si>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</si>
  <si>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</si>
  <si>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</si>
  <si>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</si>
  <si>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</si>
  <si>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</si>
  <si>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</si>
  <si>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</si>
  <si>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</si>
  <si>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</si>
  <si>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</si>
  <si>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</si>
  <si>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</si>
  <si>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</si>
  <si>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</si>
  <si>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</si>
  <si>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</si>
  <si>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</si>
  <si>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</si>
  <si>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</si>
  <si>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</si>
  <si>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</si>
  <si>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</si>
  <si>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</si>
  <si>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</si>
  <si>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</si>
  <si>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</si>
  <si>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</si>
  <si>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</si>
  <si>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</si>
  <si>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</si>
  <si>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</si>
  <si>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</si>
  <si>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</si>
  <si>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</si>
  <si>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</si>
  <si>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</si>
  <si>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</si>
  <si>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</si>
  <si>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</si>
  <si>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</si>
  <si>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</si>
  <si>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</si>
  <si>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</si>
  <si>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</si>
  <si>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</si>
  <si>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</si>
  <si>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</si>
  <si>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</si>
  <si>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</si>
  <si>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</si>
  <si>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</si>
  <si>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</si>
  <si>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</si>
  <si>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</si>
  <si>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</si>
  <si>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</si>
  <si>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</si>
  <si>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</si>
  <si>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</si>
  <si>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</si>
  <si>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</si>
  <si>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</si>
  <si>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</si>
  <si>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</si>
  <si>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</si>
  <si>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</si>
  <si>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</si>
  <si>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</si>
  <si>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</si>
  <si>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</si>
  <si>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</si>
  <si>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</si>
  <si>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</si>
  <si>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</si>
  <si>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</si>
  <si>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</si>
  <si>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</si>
  <si>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</si>
  <si>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</si>
  <si>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</si>
  <si>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</si>
  <si>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</si>
  <si>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</si>
  <si>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</si>
  <si>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</si>
  <si>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</si>
  <si>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</si>
  <si>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</si>
  <si>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</si>
  <si>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</si>
  <si>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</si>
  <si>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</si>
  <si>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</si>
  <si>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</si>
  <si>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</si>
  <si>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</si>
  <si>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</si>
  <si>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</si>
  <si>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</si>
  <si>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</si>
  <si>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</si>
  <si>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</si>
  <si>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</si>
  <si>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</si>
  <si>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</si>
  <si>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</si>
  <si>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</si>
  <si>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</si>
  <si>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</si>
  <si>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</si>
  <si>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</si>
  <si>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</si>
  <si>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</si>
  <si>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</si>
  <si>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</si>
  <si>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</si>
  <si>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</si>
  <si>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</si>
  <si>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</si>
  <si>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</si>
  <si>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</si>
  <si>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</si>
  <si>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</si>
  <si>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</si>
  <si>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</si>
  <si>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</si>
  <si>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</si>
  <si>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</si>
  <si>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</si>
  <si>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</si>
  <si>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</si>
  <si>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</si>
  <si>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</si>
  <si>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</si>
  <si>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</si>
  <si>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</si>
  <si>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</si>
  <si>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</si>
  <si>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</si>
  <si>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</si>
  <si>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</si>
  <si>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</si>
  <si>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</si>
  <si>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</si>
  <si>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</si>
  <si>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</si>
  <si>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</si>
  <si>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</si>
  <si>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</si>
  <si>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</si>
  <si>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</si>
  <si>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</si>
  <si>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</si>
  <si>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</si>
  <si>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</si>
  <si>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</si>
  <si>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</si>
  <si>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</si>
  <si>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</si>
  <si>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</si>
  <si>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</si>
  <si>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</si>
  <si>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</si>
  <si>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</si>
  <si>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</si>
  <si>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</si>
  <si>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</si>
  <si>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</si>
  <si>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</si>
  <si>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</si>
  <si>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</si>
  <si>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</si>
  <si>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</si>
  <si>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</si>
  <si>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</si>
  <si>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</si>
  <si>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</si>
  <si>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</si>
  <si>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</si>
  <si>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</si>
  <si>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</si>
  <si>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</si>
  <si>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</si>
  <si>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</si>
  <si>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</si>
  <si>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</si>
  <si>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</si>
  <si>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</si>
  <si>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</si>
  <si>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</si>
  <si>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</si>
  <si>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</si>
  <si>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</si>
  <si>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</si>
  <si>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</si>
  <si>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</si>
  <si>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</si>
  <si>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</si>
  <si>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</si>
  <si>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</si>
  <si>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</si>
  <si>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</si>
  <si>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</si>
  <si>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</si>
  <si>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</si>
  <si>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</si>
  <si>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</si>
  <si>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</si>
  <si>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</si>
  <si>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</si>
  <si>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</si>
  <si>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</si>
  <si>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</si>
  <si>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</si>
  <si>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</si>
  <si>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</si>
  <si>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</si>
  <si>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</si>
  <si>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</si>
  <si>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</si>
  <si>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</si>
  <si>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</si>
  <si>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</si>
  <si>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</si>
  <si>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</si>
  <si>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</si>
  <si>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</si>
  <si>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</si>
  <si>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</si>
  <si>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</si>
  <si>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</si>
  <si>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</si>
  <si>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</si>
  <si>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</si>
  <si>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</si>
  <si>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</si>
  <si>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</si>
  <si>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</si>
  <si>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</si>
  <si>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</si>
  <si>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</si>
  <si>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</si>
  <si>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</si>
  <si>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</si>
  <si>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</si>
  <si>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</si>
  <si>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</si>
  <si>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</si>
  <si>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</si>
  <si>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</si>
  <si>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</si>
  <si>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</si>
  <si>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</si>
  <si>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</si>
  <si>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</si>
  <si>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</si>
  <si>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</si>
  <si>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</si>
  <si>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</si>
  <si>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</si>
  <si>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</si>
  <si>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</si>
  <si>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</si>
  <si>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</si>
  <si>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</si>
  <si>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</si>
  <si>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</si>
  <si>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</si>
  <si>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</si>
  <si>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</si>
  <si>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</si>
  <si>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</si>
  <si>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</si>
  <si>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</si>
  <si>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</si>
  <si>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</si>
  <si>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</si>
  <si>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</si>
  <si>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</si>
  <si>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</si>
  <si>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</si>
  <si>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</si>
  <si>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</si>
  <si>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</si>
  <si>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</si>
  <si>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</si>
  <si>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</si>
  <si>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</si>
  <si>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</si>
  <si>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</si>
  <si>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</si>
  <si>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</si>
  <si>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</si>
  <si>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</si>
  <si>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</si>
  <si>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</si>
  <si>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</si>
  <si>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</si>
  <si>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</si>
  <si>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</si>
  <si>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</si>
  <si>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</si>
  <si>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</si>
  <si>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</si>
  <si>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</si>
  <si>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</si>
  <si>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</si>
  <si>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</si>
  <si>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</si>
  <si>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</si>
  <si>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</si>
  <si>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</si>
  <si>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</si>
  <si>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</si>
  <si>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</si>
  <si>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</si>
  <si>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</si>
  <si>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</si>
  <si>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</si>
  <si>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</si>
  <si>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</si>
  <si>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</si>
  <si>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</si>
  <si>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</si>
  <si>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</si>
  <si>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</si>
  <si>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</si>
  <si>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</si>
  <si>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</si>
  <si>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</si>
  <si>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</si>
  <si>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</si>
  <si>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</si>
  <si>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</si>
  <si>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</si>
  <si>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</si>
  <si>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</si>
  <si>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</si>
  <si>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</si>
  <si>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</si>
  <si>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</si>
  <si>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</si>
  <si>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</si>
  <si>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</si>
  <si>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</si>
  <si>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</si>
  <si>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</si>
  <si>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</si>
  <si>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</si>
  <si>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</si>
  <si>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</si>
  <si>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</si>
  <si>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</si>
  <si>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</si>
  <si>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</si>
  <si>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</si>
  <si>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</si>
  <si>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</si>
  <si>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</si>
  <si>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</si>
  <si>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</si>
  <si>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</si>
  <si>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</si>
  <si>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</si>
  <si>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</si>
  <si>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</si>
  <si>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</si>
  <si>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</si>
  <si>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</si>
  <si>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</si>
  <si>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</si>
  <si>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</si>
  <si>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</si>
  <si>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</si>
  <si>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</si>
  <si>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</si>
  <si>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</si>
  <si>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</si>
  <si>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</si>
  <si>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</si>
  <si>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</si>
  <si>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</si>
  <si>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</si>
  <si>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</si>
  <si>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</si>
  <si>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</si>
  <si>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</si>
  <si>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</si>
  <si>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</si>
  <si>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</si>
  <si>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</si>
  <si>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</si>
  <si>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</si>
  <si>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</si>
  <si>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</si>
  <si>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</si>
  <si>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</si>
  <si>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</si>
  <si>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</si>
  <si>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</si>
  <si>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</si>
  <si>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</si>
  <si>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</si>
  <si>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</si>
  <si>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</si>
  <si>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</si>
  <si>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</si>
  <si>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</si>
  <si>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</si>
  <si>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</si>
  <si>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</si>
  <si>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</si>
  <si>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</si>
  <si>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</si>
  <si>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</si>
  <si>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</si>
  <si>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</si>
  <si>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</si>
  <si>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</si>
  <si>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</si>
  <si>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</si>
  <si>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</si>
  <si>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</si>
  <si>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</si>
  <si>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</si>
  <si>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</si>
  <si>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</si>
  <si>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</si>
  <si>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</si>
  <si>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</si>
  <si>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</si>
  <si>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</si>
  <si>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</si>
  <si>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</si>
  <si>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</si>
  <si>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</si>
  <si>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</si>
  <si>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</si>
  <si>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</si>
  <si>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</si>
  <si>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</si>
  <si>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</si>
  <si>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</si>
  <si>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</si>
  <si>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</si>
  <si>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</si>
  <si>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</si>
  <si>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</si>
  <si>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</si>
  <si>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</si>
  <si>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</si>
  <si>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</si>
  <si>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</si>
  <si>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</si>
  <si>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</si>
  <si>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</si>
  <si>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</si>
  <si>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</si>
  <si>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</si>
  <si>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</si>
  <si>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</si>
  <si>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</si>
  <si>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</si>
  <si>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</si>
  <si>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</si>
  <si>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</si>
  <si>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</si>
  <si>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</si>
  <si>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</si>
  <si>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</si>
  <si>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</si>
  <si>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</si>
  <si>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</si>
  <si>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</si>
  <si>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</si>
  <si>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</si>
  <si>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</si>
  <si>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</si>
  <si>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</si>
  <si>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</si>
  <si>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</si>
  <si>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</si>
  <si>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</si>
  <si>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</si>
  <si>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</si>
  <si>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</si>
  <si>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</si>
  <si>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</si>
  <si>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</si>
  <si>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</si>
  <si>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</si>
  <si>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</si>
  <si>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</si>
  <si>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</si>
  <si>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</si>
  <si>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</si>
  <si>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</si>
  <si>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</si>
  <si>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</si>
  <si>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</si>
  <si>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</si>
  <si>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</si>
  <si>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</si>
  <si>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</si>
  <si>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</si>
  <si>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</si>
  <si>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</si>
  <si>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</si>
  <si>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</si>
  <si>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</si>
  <si>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</si>
  <si>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</si>
  <si>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</si>
  <si>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</si>
  <si>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</si>
  <si>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</si>
  <si>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</si>
  <si>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</si>
  <si>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</si>
  <si>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</si>
  <si>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</si>
  <si>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</si>
  <si>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</si>
  <si>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</si>
  <si>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</si>
  <si>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</si>
  <si>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</si>
  <si>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</si>
  <si>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</si>
  <si>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</si>
  <si>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</si>
  <si>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</si>
  <si>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</si>
  <si>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</si>
  <si>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</si>
  <si>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</si>
  <si>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</si>
  <si>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</si>
  <si>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</si>
  <si>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</si>
  <si>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</si>
  <si>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</si>
  <si>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</si>
  <si>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</si>
  <si>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</si>
  <si>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</si>
  <si>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</si>
  <si>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</si>
  <si>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</si>
  <si>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</si>
  <si>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</si>
  <si>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</si>
  <si>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</si>
  <si>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</si>
  <si>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</si>
  <si>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</si>
  <si>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</si>
  <si>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</si>
  <si>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</si>
  <si>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</si>
  <si>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</si>
  <si>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</si>
  <si>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</si>
  <si>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</si>
  <si>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</si>
  <si>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</si>
  <si>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</si>
  <si>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</si>
  <si>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</si>
  <si>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</si>
  <si>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</si>
  <si>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</si>
  <si>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</si>
  <si>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</si>
  <si>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</si>
  <si>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</si>
  <si>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</si>
  <si>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</si>
  <si>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</si>
  <si>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</si>
  <si>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</si>
  <si>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</si>
  <si>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</si>
  <si>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</si>
  <si>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</si>
  <si>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</si>
  <si>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</si>
  <si>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</si>
  <si>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</si>
  <si>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</si>
  <si>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</si>
  <si>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</si>
  <si>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</si>
  <si>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</si>
  <si>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</si>
  <si>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</si>
  <si>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</si>
  <si>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</si>
  <si>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</si>
  <si>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</si>
  <si>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</si>
  <si>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</si>
  <si>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</si>
  <si>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</si>
  <si>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</si>
  <si>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</si>
  <si>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</si>
  <si>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</si>
  <si>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</si>
  <si>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</si>
  <si>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</si>
  <si>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</si>
  <si>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</si>
  <si>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</si>
  <si>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</si>
  <si>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</si>
  <si>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</si>
  <si>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</si>
  <si>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</si>
  <si>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</si>
  <si>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</si>
  <si>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</si>
  <si>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</si>
  <si>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</si>
  <si>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</si>
  <si>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</si>
  <si>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</si>
  <si>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</si>
  <si>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</si>
  <si>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</si>
  <si>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</si>
  <si>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</si>
  <si>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</si>
  <si>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</si>
  <si>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</si>
  <si>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</si>
  <si>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</si>
  <si>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</si>
  <si>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</si>
  <si>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</si>
  <si>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</si>
  <si>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</si>
  <si>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</si>
  <si>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</si>
  <si>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</si>
  <si>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</si>
  <si>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</si>
  <si>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</si>
  <si>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</si>
  <si>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</si>
  <si>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</si>
  <si>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</si>
  <si>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</si>
  <si>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</si>
  <si>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</si>
  <si>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</si>
  <si>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</si>
  <si>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</si>
  <si>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</si>
  <si>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</si>
  <si>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</si>
  <si>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</si>
  <si>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</si>
  <si>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</si>
  <si>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</si>
  <si>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</si>
  <si>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</si>
  <si>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</si>
  <si>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</si>
  <si>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</si>
  <si>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</si>
  <si>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</si>
  <si>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</si>
  <si>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</si>
  <si>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</si>
  <si>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</si>
  <si>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</si>
  <si>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</si>
  <si>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</si>
  <si>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</si>
  <si>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</si>
  <si>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</si>
  <si>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</si>
  <si>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</si>
  <si>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</si>
  <si>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</si>
  <si>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</si>
  <si>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</si>
  <si>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</si>
  <si>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</si>
  <si>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</si>
  <si>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</si>
  <si>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</si>
  <si>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</si>
  <si>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</si>
  <si>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</si>
  <si>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</si>
  <si>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</si>
  <si>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</si>
  <si>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</si>
  <si>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</si>
  <si>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</si>
  <si>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</si>
  <si>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</si>
  <si>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</si>
  <si>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</si>
  <si>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</si>
  <si>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</si>
  <si>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</si>
  <si>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</si>
  <si>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</si>
  <si>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</si>
  <si>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</si>
  <si>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</si>
  <si>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</si>
  <si>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</si>
  <si>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</si>
  <si>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</si>
  <si>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</si>
  <si>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</si>
  <si>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</si>
  <si>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</si>
  <si>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</si>
  <si>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</si>
  <si>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</si>
  <si>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</si>
  <si>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</si>
  <si>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</si>
  <si>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</si>
  <si>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</si>
  <si>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</si>
  <si>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</si>
  <si>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</si>
  <si>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</si>
  <si>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</si>
  <si>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</si>
  <si>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</si>
  <si>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</si>
  <si>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</si>
  <si>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</si>
  <si>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</si>
  <si>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</si>
  <si>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</si>
  <si>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</si>
  <si>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</si>
  <si>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</si>
  <si>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</si>
  <si>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</si>
  <si>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</si>
  <si>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</si>
  <si>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</si>
  <si>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</si>
  <si>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</si>
  <si>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</si>
  <si>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</si>
  <si>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</si>
  <si>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</si>
  <si>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</si>
  <si>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</si>
  <si>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</si>
  <si>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</si>
  <si>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</si>
  <si>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</si>
  <si>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</si>
  <si>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</si>
  <si>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</si>
  <si>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</si>
  <si>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</si>
  <si>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</si>
  <si>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</si>
  <si>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</si>
  <si>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</si>
  <si>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</si>
  <si>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</si>
  <si>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</si>
  <si>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</si>
  <si>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</si>
  <si>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</si>
  <si>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</si>
  <si>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</si>
  <si>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</si>
  <si>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</si>
  <si>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</si>
  <si>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</si>
  <si>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</si>
  <si>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</si>
  <si>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</si>
  <si>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</si>
  <si>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</si>
  <si>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</si>
  <si>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</si>
  <si>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</si>
  <si>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</si>
  <si>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</si>
  <si>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</si>
  <si>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</si>
  <si>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</si>
  <si>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</si>
  <si>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</si>
  <si>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</si>
  <si>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</si>
  <si>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</si>
  <si>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</si>
  <si>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</si>
  <si>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</si>
  <si>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</si>
  <si>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</si>
  <si>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</si>
  <si>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</si>
  <si>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</si>
  <si>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</si>
  <si>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</si>
  <si>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</si>
  <si>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</si>
  <si>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</si>
  <si>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</si>
  <si>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</si>
  <si>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</si>
  <si>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</si>
  <si>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</si>
  <si>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</si>
  <si>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</si>
  <si>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</si>
  <si>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</si>
  <si>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</si>
  <si>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</si>
  <si>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</si>
  <si>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</si>
  <si>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</si>
  <si>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</si>
  <si>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</si>
  <si>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</si>
  <si>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</si>
  <si>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</si>
  <si>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</si>
  <si>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</si>
  <si>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</si>
  <si>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</si>
  <si>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</si>
  <si>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</si>
  <si>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</si>
  <si>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</si>
  <si>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</si>
  <si>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</si>
  <si>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</si>
  <si>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</si>
  <si>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</si>
  <si>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</si>
  <si>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</si>
  <si>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</si>
  <si>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</si>
  <si>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</si>
  <si>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</si>
  <si>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</si>
  <si>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</si>
  <si>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</si>
  <si>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</si>
  <si>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</si>
  <si>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</si>
  <si>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</si>
  <si>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</si>
  <si>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</si>
  <si>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</si>
  <si>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</si>
  <si>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</si>
  <si>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</si>
  <si>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</si>
  <si>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</si>
  <si>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</si>
  <si>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</si>
  <si>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</si>
  <si>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</si>
  <si>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</si>
  <si>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</si>
  <si>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</si>
  <si>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</si>
  <si>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</si>
  <si>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</si>
  <si>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</si>
  <si>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</si>
  <si>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</si>
  <si>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</si>
  <si>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</si>
  <si>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</si>
  <si>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</si>
  <si>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</si>
  <si>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</si>
  <si>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</si>
  <si>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</si>
  <si>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</si>
  <si>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</si>
  <si>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</si>
  <si>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</si>
  <si>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</si>
  <si>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</si>
  <si>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</si>
  <si>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</si>
  <si>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</si>
  <si>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</si>
  <si>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</si>
  <si>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</si>
  <si>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</si>
  <si>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</si>
  <si>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</si>
  <si>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</si>
  <si>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</si>
  <si>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</si>
  <si>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</si>
  <si>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</si>
  <si>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</si>
  <si>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</si>
  <si>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</si>
  <si>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</si>
  <si>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</si>
  <si>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</si>
  <si>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</si>
  <si>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</si>
  <si>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</si>
  <si>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</si>
  <si>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</si>
  <si>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</si>
  <si>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</si>
  <si>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</si>
  <si>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</si>
  <si>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</si>
  <si>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</si>
  <si>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</si>
  <si>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</si>
  <si>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</si>
  <si>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</si>
  <si>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</si>
  <si>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</si>
  <si>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</si>
  <si>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</si>
  <si>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</si>
  <si>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</si>
  <si>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</si>
  <si>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</si>
  <si>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</si>
  <si>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</si>
  <si>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</si>
  <si>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</si>
  <si>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</si>
  <si>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</si>
  <si>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</si>
  <si>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</si>
  <si>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</si>
  <si>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</si>
  <si>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</si>
  <si>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</si>
  <si>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</si>
  <si>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</si>
  <si>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</si>
  <si>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</si>
  <si>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</si>
  <si>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</si>
  <si>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</si>
  <si>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</si>
  <si>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</si>
  <si>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</si>
  <si>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</si>
  <si>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</si>
  <si>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</si>
  <si>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</si>
  <si>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</si>
  <si>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</si>
  <si>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</si>
  <si>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</si>
  <si>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</si>
  <si>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</si>
  <si>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</si>
  <si>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</si>
  <si>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</si>
  <si>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</si>
  <si>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</si>
  <si>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</si>
  <si>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</si>
  <si>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</si>
  <si>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</si>
  <si>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</si>
  <si>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</si>
  <si>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</si>
  <si>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</si>
  <si>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</si>
  <si>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</si>
  <si>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</si>
  <si>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</si>
  <si>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</si>
  <si>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</si>
  <si>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</si>
  <si>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</si>
  <si>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</si>
  <si>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</si>
  <si>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</si>
  <si>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</si>
  <si>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</si>
  <si>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</si>
  <si>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</si>
  <si>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</si>
  <si>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</si>
  <si>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</si>
  <si>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</si>
  <si>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</si>
  <si>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</si>
  <si>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</si>
  <si>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</si>
  <si>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</si>
  <si>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</si>
  <si>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</si>
  <si>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</si>
  <si>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</si>
  <si>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</si>
  <si>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</si>
  <si>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</si>
  <si>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</si>
  <si>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</si>
  <si>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</si>
  <si>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</si>
  <si>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</si>
  <si>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</si>
  <si>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</si>
  <si>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</si>
  <si>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</si>
  <si>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</si>
  <si>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</si>
  <si>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</si>
  <si>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</si>
  <si>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</si>
  <si>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</si>
  <si>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</si>
  <si>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</si>
  <si>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</si>
  <si>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</si>
  <si>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</si>
  <si>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</si>
  <si>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</si>
  <si>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</si>
  <si>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</si>
  <si>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</si>
  <si>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</si>
  <si>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</si>
  <si>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</si>
  <si>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</si>
  <si>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</si>
  <si>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</si>
  <si>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</si>
  <si>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</si>
  <si>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</si>
  <si>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</si>
  <si>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</si>
  <si>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</si>
  <si>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</si>
  <si>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</si>
  <si>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</si>
  <si>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</si>
  <si>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</si>
  <si>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</si>
  <si>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</si>
  <si>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</si>
  <si>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</si>
  <si>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</si>
  <si>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</si>
  <si>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</si>
  <si>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</si>
  <si>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</si>
  <si>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</si>
  <si>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</si>
  <si>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</si>
  <si>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</si>
  <si>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</si>
  <si>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</si>
  <si>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</si>
  <si>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</si>
  <si>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</si>
  <si>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</si>
  <si>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</si>
  <si>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</si>
  <si>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</si>
  <si>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</si>
  <si>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</si>
  <si>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</si>
  <si>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</si>
  <si>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</si>
  <si>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</si>
  <si>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</si>
  <si>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</si>
  <si>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</si>
  <si>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</si>
  <si>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</si>
  <si>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</si>
  <si>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</si>
  <si>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</si>
  <si>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</si>
  <si>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</si>
  <si>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</si>
  <si>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</si>
  <si>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</si>
  <si>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</si>
  <si>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</si>
  <si>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</si>
  <si>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</si>
  <si>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</si>
  <si>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</si>
  <si>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</si>
  <si>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</si>
  <si>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</si>
  <si>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</si>
  <si>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</si>
  <si>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</si>
  <si>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</si>
  <si>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</si>
  <si>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</si>
  <si>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</si>
  <si>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</si>
  <si>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</si>
  <si>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</si>
  <si>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</si>
  <si>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</si>
  <si>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</si>
  <si>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</si>
  <si>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</si>
  <si>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</si>
  <si>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</si>
  <si>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</si>
  <si>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</si>
  <si>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</si>
  <si>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</si>
  <si>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</si>
  <si>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</si>
  <si>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</si>
  <si>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</si>
  <si>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</si>
  <si>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</si>
  <si>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</si>
  <si>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</si>
  <si>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</si>
  <si>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</si>
  <si>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</si>
  <si>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</si>
  <si>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</si>
  <si>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</si>
  <si>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</si>
  <si>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</si>
  <si>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</si>
  <si>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</si>
  <si>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</si>
  <si>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</si>
  <si>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</si>
  <si>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</si>
  <si>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</si>
  <si>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</si>
  <si>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</si>
  <si>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</si>
  <si>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</si>
  <si>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</si>
  <si>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</si>
  <si>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</si>
  <si>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</si>
  <si>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</si>
  <si>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</si>
  <si>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</si>
  <si>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</si>
  <si>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</si>
  <si>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</si>
  <si>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</si>
  <si>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</si>
  <si>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</si>
  <si>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</si>
  <si>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</si>
  <si>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</si>
  <si>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</si>
  <si>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</si>
  <si>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</si>
  <si>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</si>
  <si>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</si>
  <si>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</si>
  <si>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</si>
  <si>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</si>
  <si>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</si>
  <si>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</si>
  <si>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</si>
  <si>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</si>
  <si>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</si>
  <si>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</si>
  <si>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</si>
  <si>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</si>
  <si>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</si>
  <si>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</si>
  <si>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</si>
  <si>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</si>
  <si>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</si>
  <si>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</si>
  <si>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</si>
  <si>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</si>
  <si>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</si>
  <si>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</si>
  <si>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</si>
  <si>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</si>
  <si>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</si>
  <si>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</si>
  <si>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</si>
  <si>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</si>
  <si>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</si>
  <si>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</si>
  <si>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</si>
  <si>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</si>
  <si>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</si>
  <si>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</si>
  <si>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</si>
  <si>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</si>
  <si>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</si>
  <si>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</si>
  <si>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</si>
  <si>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</si>
  <si>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</si>
  <si>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</si>
  <si>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</si>
  <si>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</si>
  <si>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</si>
  <si>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</si>
  <si>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</si>
  <si>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</si>
  <si>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</si>
  <si>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</si>
  <si>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</si>
  <si>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</si>
  <si>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</si>
  <si>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</si>
  <si>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</si>
  <si>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</si>
  <si>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</si>
  <si>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</si>
  <si>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</si>
  <si>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</si>
  <si>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</si>
  <si>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</si>
  <si>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</si>
  <si>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</si>
  <si>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</si>
  <si>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</si>
  <si>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</si>
  <si>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</si>
  <si>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</si>
  <si>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</si>
  <si>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</si>
  <si>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</si>
  <si>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</si>
  <si>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</si>
  <si>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</si>
  <si>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</si>
  <si>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</si>
  <si>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</si>
  <si>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</si>
  <si>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</si>
  <si>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</si>
  <si>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</si>
  <si>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</si>
  <si>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</si>
  <si>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</si>
  <si>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</si>
  <si>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</si>
  <si>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</si>
  <si>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</si>
  <si>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</si>
  <si>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</si>
  <si>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</si>
  <si>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</si>
  <si>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</si>
  <si>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</si>
  <si>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</si>
  <si>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</si>
  <si>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</si>
  <si>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</si>
  <si>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</si>
  <si>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</si>
  <si>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</si>
  <si>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</si>
  <si>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</si>
  <si>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</si>
  <si>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</si>
  <si>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</si>
  <si>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</si>
  <si>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</si>
  <si>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</si>
  <si>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</si>
  <si>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</si>
  <si>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</si>
  <si>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</si>
  <si>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</si>
  <si>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</si>
  <si>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</si>
  <si>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</si>
  <si>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</si>
  <si>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</si>
  <si>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</si>
  <si>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</si>
  <si>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</si>
  <si>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</si>
  <si>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</si>
  <si>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</si>
  <si>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</si>
  <si>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</si>
  <si>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</si>
  <si>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</si>
  <si>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</si>
  <si>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</si>
  <si>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</si>
  <si>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</si>
  <si>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</si>
  <si>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</si>
  <si>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</si>
  <si>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</si>
  <si>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</si>
  <si>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</si>
  <si>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</si>
  <si>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</si>
  <si>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</si>
  <si>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</si>
  <si>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</si>
  <si>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</si>
  <si>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</si>
  <si>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</si>
  <si>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</si>
  <si>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</si>
  <si>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</si>
  <si>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</si>
  <si>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</si>
  <si>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</si>
  <si>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</si>
  <si>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</si>
  <si>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</si>
  <si>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</si>
  <si>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</si>
  <si>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</si>
  <si>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</si>
  <si>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</si>
  <si>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</si>
  <si>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</si>
  <si>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</si>
  <si>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</si>
  <si>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</si>
  <si>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</si>
  <si>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</si>
  <si>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</si>
  <si>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</si>
  <si>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</si>
  <si>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</si>
  <si>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</si>
  <si>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</si>
  <si>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</si>
  <si>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</si>
  <si>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</si>
  <si>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</si>
  <si>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</si>
  <si>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</si>
  <si>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</si>
  <si>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</si>
  <si>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</si>
  <si>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</si>
  <si>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</si>
  <si>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</si>
  <si>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</si>
  <si>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</si>
  <si>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</si>
  <si>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</si>
  <si>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</si>
  <si>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</si>
  <si>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</si>
  <si>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</si>
  <si>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</si>
  <si>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</si>
  <si>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</si>
  <si>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</si>
  <si>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</si>
  <si>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</si>
  <si>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</si>
  <si>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</si>
  <si>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</si>
  <si>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</si>
  <si>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</si>
  <si>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</si>
  <si>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</si>
  <si>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</si>
  <si>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</si>
  <si>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</si>
  <si>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</si>
  <si>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</si>
  <si>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</si>
  <si>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</si>
  <si>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</si>
  <si>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</si>
  <si>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</si>
  <si>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</si>
  <si>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</si>
  <si>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</si>
  <si>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</si>
  <si>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</si>
  <si>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</si>
  <si>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</si>
  <si>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</si>
  <si>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</si>
  <si>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</si>
  <si>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</si>
  <si>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</si>
  <si>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</si>
  <si>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</si>
  <si>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</si>
  <si>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</si>
  <si>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</si>
  <si>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</si>
  <si>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</si>
  <si>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</si>
  <si>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</si>
  <si>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</si>
  <si>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</si>
  <si>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</si>
  <si>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</si>
  <si>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</si>
  <si>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</si>
  <si>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</si>
  <si>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</si>
  <si>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</si>
  <si>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</si>
  <si>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</si>
  <si>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</si>
  <si>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</si>
  <si>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</si>
  <si>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</si>
  <si>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</si>
  <si>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</si>
  <si>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</si>
  <si>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</si>
  <si>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</si>
  <si>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</si>
  <si>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</si>
  <si>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</si>
  <si>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</si>
  <si>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</si>
  <si>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</si>
  <si>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</si>
  <si>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</si>
  <si>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</si>
  <si>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</si>
  <si>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</si>
  <si>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</si>
  <si>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</si>
  <si>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</si>
  <si>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</si>
  <si>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</si>
  <si>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</si>
  <si>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</si>
  <si>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</si>
  <si>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</si>
  <si>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</si>
  <si>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</si>
  <si>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</si>
  <si>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</si>
  <si>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</si>
  <si>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</si>
  <si>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</si>
  <si>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</si>
  <si>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</si>
  <si>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</si>
  <si>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</si>
  <si>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</si>
  <si>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</si>
  <si>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</si>
  <si>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</si>
  <si>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</si>
  <si>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</si>
  <si>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</si>
  <si>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</si>
  <si>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</si>
  <si>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</si>
  <si>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</si>
  <si>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</si>
  <si>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</si>
  <si>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</si>
  <si>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</si>
  <si>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</si>
  <si>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</si>
  <si>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</si>
  <si>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</si>
  <si>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</si>
  <si>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</si>
  <si>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</si>
  <si>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</si>
  <si>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</si>
  <si>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</si>
  <si>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</si>
  <si>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</si>
  <si>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</si>
  <si>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</si>
  <si>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</si>
  <si>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</si>
  <si>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</si>
  <si>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</si>
  <si>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</si>
  <si>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</si>
  <si>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</si>
  <si>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</si>
  <si>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</si>
  <si>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</si>
  <si>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</si>
  <si>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</si>
  <si>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</si>
  <si>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</si>
  <si>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</si>
  <si>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</si>
  <si>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</si>
  <si>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</si>
  <si>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</si>
  <si>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</si>
  <si>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</si>
  <si>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</si>
  <si>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</si>
  <si>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</si>
  <si>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</si>
  <si>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</si>
  <si>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</si>
  <si>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</si>
  <si>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</si>
  <si>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</si>
  <si>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</si>
  <si>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</si>
  <si>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</si>
  <si>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</si>
  <si>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</si>
  <si>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</si>
  <si>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</si>
  <si>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</si>
  <si>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</si>
  <si>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</si>
  <si>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</si>
  <si>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</si>
  <si>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</si>
  <si>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</si>
  <si>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</si>
  <si>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</si>
  <si>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</si>
  <si>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</si>
  <si>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</si>
  <si>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</si>
  <si>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</si>
  <si>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</si>
  <si>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</si>
  <si>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</si>
  <si>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</si>
  <si>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</si>
  <si>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</si>
  <si>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</si>
  <si>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</si>
  <si>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</si>
  <si>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</si>
  <si>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</si>
  <si>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</si>
  <si>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</si>
  <si>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</si>
  <si>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</si>
  <si>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</si>
  <si>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</si>
  <si>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</si>
  <si>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</si>
  <si>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</si>
  <si>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</si>
  <si>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</si>
  <si>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</si>
  <si>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</si>
  <si>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</si>
  <si>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</si>
  <si>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</si>
  <si>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</si>
  <si>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</si>
  <si>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</si>
  <si>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</si>
  <si>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</si>
  <si>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</si>
  <si>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</si>
  <si>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</si>
  <si>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</si>
  <si>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</si>
  <si>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</si>
  <si>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</si>
  <si>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</si>
  <si>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</si>
  <si>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</si>
  <si>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</si>
  <si>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</si>
  <si>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</si>
  <si>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</si>
  <si>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</si>
  <si>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</si>
  <si>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</si>
  <si>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</si>
  <si>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</si>
  <si>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</si>
  <si>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</si>
  <si>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</si>
  <si>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</si>
  <si>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</si>
  <si>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</si>
  <si>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</si>
  <si>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</si>
  <si>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</si>
  <si>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</si>
  <si>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</si>
  <si>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</si>
  <si>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</si>
  <si>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</si>
  <si>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</si>
  <si>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</si>
  <si>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</si>
  <si>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</si>
  <si>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</si>
  <si>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</si>
  <si>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</si>
  <si>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</si>
  <si>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</si>
  <si>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</si>
  <si>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</si>
  <si>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</si>
  <si>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</si>
  <si>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</si>
  <si>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</si>
  <si>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</si>
  <si>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</si>
  <si>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</si>
  <si>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</si>
  <si>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</si>
  <si>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</si>
  <si>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</si>
  <si>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</si>
  <si>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</si>
  <si>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</si>
  <si>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</si>
  <si>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</si>
  <si>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</si>
  <si>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</si>
  <si>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</si>
  <si>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</si>
  <si>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</si>
  <si>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</si>
  <si>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</si>
  <si>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</si>
  <si>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</si>
  <si>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</si>
  <si>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</si>
  <si>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</si>
  <si>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</si>
  <si>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</si>
  <si>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</si>
  <si>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</si>
  <si>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</si>
  <si>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</si>
  <si>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</si>
  <si>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</si>
  <si>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</si>
  <si>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</si>
  <si>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</si>
  <si>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</si>
  <si>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</si>
  <si>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</si>
  <si>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</si>
  <si>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</si>
  <si>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</si>
  <si>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</si>
  <si>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</si>
  <si>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</si>
  <si>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</si>
  <si>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</si>
  <si>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</si>
  <si>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</si>
  <si>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</si>
  <si>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</si>
  <si>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</si>
  <si>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</si>
  <si>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</si>
  <si>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</si>
  <si>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</si>
  <si>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</si>
  <si>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</si>
  <si>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</si>
  <si>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</si>
  <si>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</si>
  <si>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</si>
  <si>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</si>
  <si>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</si>
  <si>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</si>
  <si>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</si>
  <si>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</si>
  <si>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</si>
  <si>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</si>
  <si>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</si>
  <si>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</si>
  <si>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</si>
  <si>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</si>
  <si>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</si>
  <si>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</si>
  <si>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</si>
  <si>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</si>
  <si>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</si>
  <si>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</si>
  <si>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</si>
  <si>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</si>
  <si>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</si>
  <si>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</si>
  <si>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</si>
  <si>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</si>
  <si>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</si>
  <si>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</si>
  <si>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</si>
  <si>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</si>
  <si>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</si>
  <si>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</si>
  <si>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</si>
  <si>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</si>
  <si>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</si>
  <si>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</si>
  <si>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</si>
  <si>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</si>
  <si>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</si>
  <si>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</si>
  <si>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</si>
  <si>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</si>
  <si>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</si>
  <si>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</si>
  <si>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</si>
  <si>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</si>
  <si>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</si>
  <si>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</si>
  <si>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</si>
  <si>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</si>
  <si>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</si>
  <si>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</si>
  <si>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</si>
  <si>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</si>
  <si>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</si>
  <si>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</si>
  <si>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</si>
  <si>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</si>
  <si>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</si>
  <si>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</si>
  <si>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</si>
  <si>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</si>
  <si>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</si>
  <si>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</si>
  <si>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</si>
  <si>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</si>
  <si>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</si>
  <si>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</si>
  <si>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</si>
  <si>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</si>
  <si>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</si>
  <si>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</si>
  <si>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</si>
  <si>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</si>
  <si>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</si>
  <si>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</si>
  <si>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</si>
  <si>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</si>
  <si>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</si>
  <si>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</si>
  <si>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</si>
  <si>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</si>
  <si>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</si>
  <si>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</si>
  <si>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</si>
  <si>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</si>
  <si>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</si>
  <si>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</si>
  <si>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</si>
  <si>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</si>
  <si>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</si>
  <si>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</si>
  <si>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</si>
  <si>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</si>
  <si>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</si>
  <si>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</si>
  <si>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</si>
  <si>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</si>
  <si>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</si>
  <si>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</si>
  <si>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</si>
  <si>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</si>
  <si>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</si>
  <si>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</si>
  <si>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</si>
  <si>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</si>
  <si>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</si>
  <si>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</si>
  <si>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</si>
  <si>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</si>
  <si>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</si>
  <si>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</si>
  <si>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</si>
  <si>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</si>
  <si>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</si>
  <si>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</si>
  <si>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</si>
  <si>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</si>
  <si>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</si>
  <si>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</si>
  <si>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</si>
  <si>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</si>
  <si>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</si>
  <si>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</si>
  <si>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</si>
  <si>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</si>
  <si>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</si>
  <si>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</si>
  <si>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</si>
  <si>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</si>
  <si>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</si>
  <si>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</si>
  <si>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</si>
  <si>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</si>
  <si>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</si>
  <si>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</si>
  <si>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</si>
  <si>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</si>
  <si>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</si>
  <si>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</si>
  <si>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</si>
  <si>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</si>
  <si>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</si>
  <si>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</si>
  <si>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</si>
  <si>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</si>
  <si>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</si>
  <si>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</si>
  <si>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</si>
  <si>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</si>
  <si>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</si>
  <si>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</si>
  <si>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</si>
  <si>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</si>
  <si>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</si>
  <si>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</si>
  <si>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</si>
  <si>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</si>
  <si>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</si>
  <si>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</si>
  <si>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</si>
  <si>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</si>
  <si>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</si>
  <si>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</si>
  <si>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</si>
  <si>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</si>
  <si>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</si>
  <si>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</si>
  <si>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</si>
  <si>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</si>
  <si>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</si>
  <si>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</si>
  <si>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</si>
  <si>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</si>
  <si>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</si>
  <si>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</si>
  <si>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</si>
  <si>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</si>
  <si>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</si>
  <si>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</si>
  <si>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</si>
  <si>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</si>
  <si>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</si>
  <si>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</si>
  <si>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</si>
  <si>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</si>
  <si>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</si>
  <si>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</si>
  <si>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</si>
  <si>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</si>
  <si>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</si>
  <si>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</si>
  <si>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</si>
  <si>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</si>
  <si>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</si>
  <si>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</si>
  <si>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</si>
  <si>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</si>
  <si>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</si>
  <si>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</si>
  <si>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</si>
  <si>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</si>
  <si>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</si>
  <si>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</si>
  <si>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</si>
  <si>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</si>
  <si>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</si>
  <si>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</si>
  <si>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</si>
  <si>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</si>
  <si>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</si>
  <si>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</si>
  <si>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</si>
  <si>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</si>
  <si>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</si>
  <si>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</si>
  <si>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</si>
  <si>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</si>
  <si>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</si>
  <si>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</si>
  <si>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</si>
  <si>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</si>
  <si>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</si>
  <si>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</si>
  <si>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</si>
  <si>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</si>
  <si>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</si>
  <si>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</si>
  <si>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</si>
  <si>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</si>
  <si>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</si>
  <si>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</si>
  <si>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</si>
  <si>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</si>
  <si>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</si>
  <si>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</si>
  <si>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</si>
  <si>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</si>
  <si>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</si>
  <si>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</si>
  <si>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</si>
  <si>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</si>
  <si>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</si>
  <si>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</si>
  <si>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</si>
  <si>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</si>
  <si>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</si>
  <si>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</si>
  <si>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</si>
  <si>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</si>
  <si>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</si>
  <si>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</si>
  <si>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</si>
  <si>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</si>
  <si>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</si>
  <si>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</si>
  <si>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</si>
  <si>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</si>
  <si>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</si>
  <si>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</si>
  <si>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</si>
  <si>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</si>
  <si>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</si>
  <si>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</si>
  <si>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</si>
  <si>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</si>
  <si>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</si>
  <si>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</si>
  <si>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</si>
  <si>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</si>
  <si>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</si>
  <si>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</si>
  <si>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</si>
  <si>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</si>
  <si>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</si>
  <si>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</si>
  <si>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</si>
  <si>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</si>
  <si>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</si>
  <si>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</si>
  <si>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</si>
  <si>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</si>
  <si>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</si>
  <si>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</si>
  <si>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</si>
  <si>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</si>
  <si>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</si>
  <si>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</si>
  <si>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</si>
  <si>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</si>
  <si>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</si>
  <si>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</si>
  <si>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</si>
  <si>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</si>
  <si>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</si>
  <si>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</si>
  <si>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</si>
  <si>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</si>
  <si>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</si>
  <si>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</si>
  <si>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</si>
  <si>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</si>
  <si>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</si>
  <si>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</si>
  <si>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</si>
  <si>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</si>
  <si>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</si>
  <si>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</si>
  <si>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</si>
  <si>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</si>
  <si>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</si>
  <si>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</si>
  <si>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</si>
  <si>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</si>
  <si>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</si>
  <si>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</si>
  <si>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</si>
  <si>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</si>
  <si>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</si>
  <si>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</si>
  <si>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</si>
  <si>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</si>
  <si>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</si>
  <si>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</si>
  <si>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</si>
  <si>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</si>
  <si>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</si>
  <si>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</si>
  <si>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</si>
  <si>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</si>
  <si>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</si>
  <si>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</si>
  <si>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</si>
  <si>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</si>
  <si>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</si>
  <si>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</si>
  <si>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</si>
  <si>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</si>
  <si>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</si>
  <si>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</si>
  <si>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</si>
  <si>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</si>
  <si>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</si>
  <si>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</si>
  <si>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</si>
  <si>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</si>
  <si>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</si>
  <si>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</si>
  <si>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</si>
  <si>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</si>
  <si>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</si>
  <si>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</si>
  <si>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</si>
  <si>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</si>
  <si>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</si>
  <si>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</si>
  <si>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</si>
  <si>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</si>
  <si>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</si>
  <si>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</si>
  <si>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</si>
  <si>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</si>
  <si>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</si>
  <si>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</si>
  <si>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</si>
  <si>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</si>
  <si>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</si>
  <si>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</si>
  <si>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</si>
  <si>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</si>
  <si>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</si>
  <si>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</si>
  <si>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</si>
  <si>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</si>
  <si>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</si>
  <si>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</si>
  <si>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</si>
  <si>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</si>
  <si>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</si>
  <si>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</si>
  <si>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</si>
  <si>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</si>
  <si>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</si>
  <si>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</si>
  <si>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</si>
  <si>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</si>
  <si>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</si>
  <si>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</si>
  <si>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</si>
  <si>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</si>
  <si>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</si>
  <si>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</si>
  <si>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</si>
  <si>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</si>
  <si>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</si>
  <si>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</si>
  <si>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</si>
  <si>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</si>
  <si>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</si>
  <si>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</si>
  <si>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</si>
  <si>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</si>
  <si>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</si>
  <si>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</si>
  <si>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</si>
  <si>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</si>
  <si>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</si>
  <si>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</si>
  <si>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</si>
  <si>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</si>
  <si>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</si>
  <si>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</si>
  <si>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</si>
  <si>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</si>
  <si>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</si>
  <si>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</si>
  <si>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</si>
  <si>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</si>
  <si>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</si>
  <si>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</si>
  <si>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</si>
  <si>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</si>
  <si>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</si>
  <si>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</si>
  <si>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</si>
  <si>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</si>
  <si>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</si>
  <si>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</si>
  <si>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</si>
  <si>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</si>
  <si>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</si>
  <si>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</si>
  <si>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</si>
  <si>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</si>
  <si>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</si>
  <si>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</si>
  <si>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</si>
  <si>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</si>
  <si>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</si>
  <si>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</si>
  <si>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</si>
  <si>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</si>
  <si>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</si>
  <si>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</si>
  <si>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</si>
  <si>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</si>
  <si>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</si>
  <si>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</si>
  <si>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</si>
  <si>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</si>
  <si>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</si>
  <si>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</si>
  <si>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</si>
  <si>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</si>
  <si>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</si>
  <si>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</si>
  <si>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</si>
  <si>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</si>
  <si>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</si>
  <si>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</si>
  <si>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</si>
  <si>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</si>
  <si>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</si>
  <si>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</si>
  <si>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</si>
  <si>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</si>
  <si>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</si>
  <si>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</si>
  <si>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</si>
  <si>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</si>
  <si>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</si>
  <si>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</si>
  <si>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</si>
  <si>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</si>
  <si>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</si>
  <si>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</si>
  <si>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</si>
  <si>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</si>
  <si>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</si>
  <si>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</si>
  <si>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</si>
  <si>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</si>
  <si>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</si>
  <si>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</si>
  <si>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</si>
  <si>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</si>
  <si>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</si>
  <si>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</si>
  <si>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</si>
  <si>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</si>
  <si>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</si>
  <si>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</si>
  <si>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</si>
  <si>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</si>
  <si>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</si>
  <si>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</si>
  <si>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</si>
  <si>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</si>
  <si>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</si>
  <si>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</si>
  <si>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</si>
  <si>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</si>
  <si>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</si>
  <si>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</si>
  <si>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</si>
  <si>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</si>
  <si>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</si>
  <si>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</si>
  <si>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</si>
  <si>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</si>
  <si>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</si>
  <si>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</si>
  <si>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</si>
  <si>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</si>
  <si>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</si>
  <si>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</si>
  <si>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</si>
  <si>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</si>
  <si>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</si>
  <si>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</si>
  <si>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</si>
  <si>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</si>
  <si>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</si>
  <si>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</si>
  <si>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</si>
  <si>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</si>
  <si>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</si>
  <si>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</si>
  <si>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</si>
  <si>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</si>
  <si>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</si>
  <si>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</si>
  <si>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</si>
  <si>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</si>
  <si>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</si>
  <si>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</si>
  <si>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</si>
  <si>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</si>
  <si>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</si>
  <si>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</si>
  <si>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</si>
  <si>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</si>
  <si>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</si>
  <si>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</si>
  <si>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</si>
  <si>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</si>
  <si>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</si>
  <si>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</si>
  <si>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</si>
  <si>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</si>
  <si>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</si>
  <si>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</si>
  <si>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</si>
  <si>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</si>
  <si>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</si>
  <si>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</si>
  <si>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</si>
  <si>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</si>
  <si>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</si>
  <si>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</si>
  <si>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</si>
  <si>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</si>
  <si>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</si>
  <si>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</si>
  <si>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</si>
  <si>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</si>
  <si>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</si>
  <si>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</si>
  <si>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</si>
  <si>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</si>
  <si>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</si>
  <si>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</si>
  <si>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</si>
  <si>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</si>
  <si>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</si>
  <si>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</si>
  <si>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</si>
  <si>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</si>
  <si>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</si>
  <si>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</si>
  <si>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</si>
  <si>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</si>
  <si>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</si>
  <si>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</si>
  <si>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</si>
  <si>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</si>
  <si>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</si>
  <si>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</si>
  <si>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</si>
  <si>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</si>
  <si>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</si>
  <si>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</si>
  <si>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</si>
  <si>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</si>
  <si>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</si>
  <si>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</si>
  <si>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</si>
  <si>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</si>
  <si>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</si>
  <si>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</si>
  <si>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</si>
  <si>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</si>
  <si>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</si>
  <si>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</si>
  <si>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</si>
  <si>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</si>
  <si>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</si>
  <si>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</si>
  <si>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</si>
  <si>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</si>
  <si>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</si>
  <si>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</si>
  <si>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</si>
  <si>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</si>
  <si>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</si>
  <si>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</si>
  <si>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</si>
  <si>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</si>
  <si>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</si>
  <si>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</si>
  <si>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</si>
  <si>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</si>
  <si>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</si>
  <si>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</si>
  <si>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</si>
  <si>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</si>
  <si>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</si>
  <si>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</si>
  <si>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</si>
  <si>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</si>
  <si>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</si>
  <si>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</si>
  <si>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</si>
  <si>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</si>
  <si>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</si>
  <si>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</si>
  <si>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</si>
  <si>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</si>
  <si>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</si>
  <si>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</si>
  <si>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</si>
  <si>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</si>
  <si>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</si>
  <si>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</si>
  <si>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</si>
  <si>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</si>
  <si>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</si>
  <si>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</si>
  <si>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</si>
  <si>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</si>
  <si>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</si>
  <si>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</si>
  <si>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</si>
  <si>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</si>
  <si>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</si>
  <si>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</si>
  <si>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</si>
  <si>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</si>
  <si>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</si>
  <si>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</si>
  <si>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</si>
  <si>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</si>
  <si>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</si>
  <si>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</si>
  <si>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</si>
  <si>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</si>
  <si>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</si>
  <si>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</si>
  <si>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</si>
  <si>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</si>
  <si>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</si>
  <si>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</si>
  <si>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</si>
  <si>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</si>
  <si>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</si>
  <si>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</si>
  <si>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</si>
  <si>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</si>
  <si>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</si>
  <si>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</si>
  <si>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</si>
  <si>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</si>
  <si>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</si>
  <si>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</si>
  <si>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</si>
  <si>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</si>
  <si>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</si>
  <si>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</si>
  <si>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</si>
  <si>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</si>
  <si>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</si>
  <si>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</si>
  <si>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</si>
  <si>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</si>
  <si>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</si>
  <si>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</si>
  <si>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</si>
  <si>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</si>
  <si>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</si>
  <si>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</si>
  <si>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</si>
  <si>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</si>
  <si>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</si>
  <si>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</si>
  <si>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</si>
  <si>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</si>
  <si>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</si>
  <si>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</si>
  <si>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</si>
  <si>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</si>
  <si>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</si>
  <si>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</si>
  <si>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</si>
  <si>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</si>
  <si>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</si>
  <si>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</si>
  <si>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</si>
  <si>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</si>
  <si>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</si>
  <si>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</si>
  <si>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</si>
  <si>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</si>
  <si>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</si>
  <si>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</si>
  <si>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</si>
  <si>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</si>
  <si>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</si>
  <si>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</si>
  <si>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</si>
  <si>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</si>
  <si>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</si>
  <si>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</si>
  <si>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</si>
  <si>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</si>
  <si>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</si>
  <si>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</si>
  <si>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</si>
  <si>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</si>
  <si>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</si>
  <si>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</si>
  <si>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</si>
  <si>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</si>
  <si>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</si>
  <si>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</si>
  <si>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</si>
  <si>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</si>
  <si>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</si>
  <si>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</si>
  <si>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</si>
  <si>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</si>
  <si>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</si>
  <si>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</si>
  <si>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</si>
  <si>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</si>
  <si>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</si>
  <si>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</si>
  <si>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</si>
  <si>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</si>
  <si>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</si>
  <si>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</si>
  <si>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</si>
  <si>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</si>
  <si>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</si>
  <si>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</si>
  <si>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</si>
  <si>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</si>
  <si>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</si>
  <si>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</si>
  <si>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</si>
  <si>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</si>
  <si>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</si>
  <si>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</si>
  <si>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</si>
  <si>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</si>
  <si>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</si>
  <si>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</si>
  <si>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</si>
  <si>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</si>
  <si>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</si>
  <si>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</si>
  <si>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</si>
  <si>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</si>
  <si>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</si>
  <si>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</si>
  <si>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</si>
  <si>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</si>
  <si>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</si>
  <si>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</si>
  <si>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</si>
  <si>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</si>
  <si>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</si>
  <si>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</si>
  <si>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</si>
  <si>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</si>
  <si>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</si>
  <si>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</si>
  <si>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</si>
  <si>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</si>
  <si>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</si>
  <si>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</si>
  <si>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</si>
  <si>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</si>
  <si>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</si>
  <si>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</si>
  <si>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</si>
  <si>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</si>
  <si>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</si>
  <si>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</si>
  <si>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</si>
  <si>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</si>
  <si>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</si>
  <si>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</si>
  <si>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</si>
  <si>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</si>
  <si>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</si>
  <si>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</si>
  <si>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</si>
  <si>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</si>
  <si>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</si>
  <si>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</si>
  <si>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</si>
  <si>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</si>
  <si>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</si>
  <si>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</si>
  <si>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</si>
  <si>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</si>
  <si>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</si>
  <si>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</si>
  <si>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</si>
  <si>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</si>
  <si>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</si>
  <si>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</si>
  <si>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</si>
  <si>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</si>
  <si>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</si>
  <si>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</si>
  <si>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</si>
  <si>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</si>
  <si>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</si>
  <si>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</si>
  <si>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</si>
  <si>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</si>
  <si>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</si>
  <si>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</si>
  <si>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</si>
  <si>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</si>
  <si>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</si>
  <si>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</si>
  <si>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</si>
  <si>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</si>
  <si>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</si>
  <si>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</si>
  <si>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</si>
  <si>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</si>
  <si>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</si>
  <si>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</si>
  <si>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</si>
  <si>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</si>
  <si>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</si>
  <si>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</si>
  <si>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</si>
  <si>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</si>
  <si>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</si>
  <si>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</si>
  <si>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</si>
  <si>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</si>
  <si>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</si>
  <si>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</si>
  <si>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</si>
  <si>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</si>
  <si>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</si>
  <si>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</si>
  <si>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</si>
  <si>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</si>
  <si>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</si>
  <si>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</si>
  <si>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</si>
  <si>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</si>
  <si>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</si>
  <si>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</si>
  <si>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</si>
  <si>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</si>
  <si>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</si>
  <si>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</si>
  <si>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</si>
  <si>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</si>
  <si>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</si>
  <si>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</si>
  <si>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</si>
  <si>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</si>
  <si>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</si>
  <si>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</si>
  <si>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</si>
  <si>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</si>
  <si>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</si>
  <si>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</si>
  <si>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</si>
  <si>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</si>
  <si>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</si>
  <si>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</si>
  <si>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</si>
  <si>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</si>
  <si>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</si>
  <si>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</si>
  <si>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</si>
  <si>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</si>
  <si>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</si>
  <si>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</si>
  <si>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</si>
  <si>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</si>
  <si>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</si>
  <si>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</si>
  <si>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</si>
  <si>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</si>
  <si>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</si>
  <si>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</si>
  <si>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</si>
  <si>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</si>
  <si>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</si>
  <si>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</si>
  <si>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</si>
  <si>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</si>
  <si>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</si>
  <si>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</si>
  <si>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</si>
  <si>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</si>
  <si>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</si>
  <si>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</si>
  <si>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</si>
  <si>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</si>
  <si>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</si>
  <si>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</si>
  <si>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</si>
  <si>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</si>
  <si>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</si>
  <si>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</si>
  <si>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</si>
  <si>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</si>
  <si>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</si>
  <si>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</si>
  <si>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</si>
  <si>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</si>
  <si>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</si>
  <si>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</si>
  <si>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</si>
  <si>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</si>
  <si>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</si>
  <si>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</si>
  <si>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</si>
  <si>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</si>
  <si>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</si>
  <si>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</si>
  <si>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</si>
  <si>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</si>
  <si>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</si>
  <si>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</si>
  <si>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</si>
  <si>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</si>
  <si>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</si>
  <si>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</si>
  <si>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</si>
  <si>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</si>
  <si>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</si>
  <si>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</si>
  <si>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</si>
  <si>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</si>
  <si>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</si>
  <si>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</si>
  <si>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</si>
  <si>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</si>
  <si>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</si>
  <si>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</si>
  <si>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</si>
  <si>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</si>
  <si>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</si>
  <si>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</si>
  <si>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</si>
  <si>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</si>
  <si>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</si>
  <si>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</si>
  <si>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</si>
  <si>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</si>
  <si>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</si>
  <si>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</si>
  <si>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</si>
  <si>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</si>
  <si>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</si>
  <si>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</si>
  <si>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</si>
  <si>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</si>
  <si>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</si>
  <si>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</si>
  <si>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</si>
  <si>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</si>
  <si>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</si>
  <si>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</si>
  <si>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</si>
  <si>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</si>
  <si>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</si>
  <si>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</si>
  <si>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</si>
  <si>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</si>
  <si>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</si>
  <si>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</si>
  <si>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</si>
  <si>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</si>
  <si>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</si>
  <si>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</si>
  <si>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</si>
  <si>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</si>
  <si>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</si>
  <si>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</si>
  <si>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</si>
  <si>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</si>
  <si>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</si>
  <si>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</si>
  <si>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</si>
  <si>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</si>
  <si>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</si>
  <si>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</si>
  <si>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</si>
  <si>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</si>
  <si>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</si>
  <si>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</si>
  <si>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</si>
  <si>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</si>
  <si>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</si>
  <si>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</si>
  <si>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</si>
  <si>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</si>
  <si>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</si>
  <si>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</si>
  <si>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</si>
  <si>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</si>
  <si>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</si>
  <si>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</si>
  <si>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</si>
  <si>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</si>
  <si>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</si>
  <si>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</si>
  <si>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</si>
  <si>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</si>
  <si>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</si>
  <si>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</si>
  <si>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</si>
  <si>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</si>
  <si>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</si>
  <si>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</si>
  <si>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</si>
  <si>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</si>
  <si>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</si>
  <si>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</si>
  <si>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</si>
  <si>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</si>
  <si>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</si>
  <si>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</si>
  <si>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</si>
  <si>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</si>
  <si>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</si>
  <si>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</si>
  <si>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</si>
  <si>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</si>
  <si>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</si>
  <si>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</si>
  <si>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</si>
  <si>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</si>
  <si>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</si>
  <si>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</si>
  <si>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</si>
  <si>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</si>
  <si>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</si>
  <si>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</si>
  <si>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</si>
  <si>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</si>
  <si>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</si>
  <si>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</si>
  <si>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</si>
  <si>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</si>
  <si>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</si>
  <si>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</si>
  <si>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</si>
  <si>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</si>
  <si>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</si>
  <si>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</si>
  <si>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</si>
  <si>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</si>
  <si>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</si>
  <si>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</si>
  <si>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</si>
  <si>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</si>
  <si>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</si>
  <si>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</si>
  <si>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</si>
  <si>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</si>
  <si>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</si>
  <si>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</si>
  <si>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</si>
  <si>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</si>
  <si>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</si>
  <si>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</si>
  <si>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</si>
  <si>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</si>
  <si>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</si>
  <si>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</si>
  <si>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</si>
  <si>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</si>
  <si>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</si>
  <si>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</si>
  <si>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</si>
  <si>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</si>
  <si>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</si>
  <si>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</si>
  <si>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</si>
  <si>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</si>
  <si>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</si>
  <si>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</si>
  <si>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</si>
  <si>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</si>
  <si>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</si>
  <si>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</si>
  <si>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</si>
  <si>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</si>
  <si>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</si>
  <si>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</si>
  <si>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</si>
  <si>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</si>
  <si>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</si>
  <si>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</si>
  <si>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</si>
  <si>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</si>
  <si>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</si>
  <si>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</si>
  <si>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</si>
  <si>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</si>
  <si>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</si>
  <si>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</si>
  <si>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</si>
  <si>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</si>
  <si>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</si>
  <si>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</si>
  <si>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</si>
  <si>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</si>
  <si>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</si>
  <si>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</si>
  <si>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</si>
  <si>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</si>
  <si>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</si>
  <si>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</si>
  <si>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</si>
  <si>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</si>
  <si>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</si>
  <si>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</si>
  <si>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</si>
  <si>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</si>
  <si>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</si>
  <si>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</si>
  <si>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</si>
  <si>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</si>
  <si>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</si>
  <si>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</si>
  <si>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</si>
  <si>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</si>
  <si>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</si>
  <si>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</si>
  <si>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</si>
  <si>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</si>
  <si>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</si>
  <si>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</si>
  <si>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</si>
  <si>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</si>
  <si>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</si>
  <si>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</si>
  <si>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</si>
  <si>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</si>
  <si>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</si>
  <si>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</si>
  <si>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</si>
  <si>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</si>
  <si>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</si>
  <si>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</si>
  <si>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</si>
  <si>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</si>
  <si>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</si>
  <si>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</si>
  <si>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</si>
  <si>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</si>
  <si>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</si>
  <si>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</si>
  <si>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</si>
  <si>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</si>
  <si>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</si>
  <si>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</si>
  <si>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</si>
  <si>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</si>
  <si>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</si>
  <si>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</si>
  <si>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</si>
  <si>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</si>
  <si>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</si>
  <si>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</si>
  <si>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</si>
  <si>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</si>
  <si>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</si>
  <si>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</si>
  <si>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</si>
  <si>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</si>
  <si>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</si>
  <si>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</si>
  <si>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</si>
  <si>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</si>
  <si>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</si>
  <si>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</si>
  <si>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</si>
  <si>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</si>
  <si>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</si>
  <si>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</si>
  <si>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</si>
  <si>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</si>
  <si>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</si>
  <si>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</si>
  <si>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</si>
  <si>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</si>
  <si>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</si>
  <si>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</si>
  <si>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</si>
  <si>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</si>
  <si>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</si>
  <si>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</si>
  <si>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</si>
  <si>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</si>
  <si>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</si>
  <si>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</si>
  <si>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</si>
  <si>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</si>
  <si>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</si>
  <si>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</si>
  <si>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</si>
  <si>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</si>
  <si>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</si>
  <si>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</si>
  <si>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</si>
  <si>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</si>
  <si>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</si>
  <si>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</si>
  <si>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</si>
  <si>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</si>
  <si>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</si>
  <si>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</si>
  <si>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</si>
  <si>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</si>
  <si>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</si>
  <si>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</si>
  <si>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</si>
  <si>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</si>
  <si>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</si>
  <si>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</si>
  <si>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</si>
  <si>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</si>
  <si>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</si>
  <si>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</si>
  <si>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</si>
  <si>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</si>
  <si>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</si>
  <si>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</si>
  <si>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</si>
  <si>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</si>
  <si>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</si>
  <si>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</si>
  <si>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</si>
  <si>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</si>
  <si>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</si>
  <si>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</si>
  <si>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</si>
  <si>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</si>
  <si>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</si>
  <si>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</si>
  <si>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</si>
  <si>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</si>
  <si>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</si>
  <si>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</si>
  <si>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</si>
  <si>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</si>
  <si>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</si>
  <si>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</si>
  <si>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</si>
  <si>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</si>
  <si>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</si>
  <si>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</si>
  <si>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</si>
  <si>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</si>
  <si>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</si>
  <si>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</si>
  <si>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</si>
  <si>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</si>
  <si>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</si>
  <si>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</si>
  <si>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</si>
  <si>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</si>
  <si>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</si>
  <si>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</si>
  <si>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</si>
  <si>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</si>
  <si>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</si>
  <si>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</si>
  <si>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</si>
  <si>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</si>
  <si>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</si>
  <si>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</si>
  <si>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</si>
  <si>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</si>
  <si>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</si>
  <si>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</si>
  <si>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</si>
  <si>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</si>
  <si>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</si>
  <si>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</si>
  <si>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</si>
  <si>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</si>
  <si>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</si>
  <si>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</si>
  <si>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</si>
  <si>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</si>
  <si>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</si>
  <si>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</si>
  <si>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</si>
  <si>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</si>
  <si>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</si>
  <si>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</si>
  <si>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</si>
  <si>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</si>
  <si>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</si>
  <si>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</si>
  <si>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</si>
  <si>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</si>
  <si>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</si>
  <si>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</si>
  <si>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</si>
  <si>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</si>
  <si>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</si>
  <si>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</si>
  <si>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</si>
  <si>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</si>
  <si>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</si>
  <si>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</si>
  <si>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</si>
  <si>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</si>
  <si>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</si>
  <si>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</si>
  <si>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</si>
  <si>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</si>
  <si>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</si>
  <si>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</si>
  <si>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</si>
  <si>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</si>
  <si>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</si>
  <si>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</si>
  <si>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</si>
  <si>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</si>
  <si>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</si>
  <si>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</si>
  <si>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</si>
  <si>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</si>
  <si>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</si>
  <si>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</si>
  <si>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</si>
  <si>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</si>
  <si>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</si>
  <si>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</si>
  <si>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</si>
  <si>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</si>
  <si>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</si>
  <si>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</si>
  <si>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</si>
  <si>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</si>
  <si>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</si>
  <si>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</si>
  <si>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</si>
  <si>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</si>
  <si>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</si>
  <si>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</si>
  <si>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</si>
  <si>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</si>
  <si>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</si>
  <si>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</si>
  <si>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</si>
  <si>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</si>
  <si>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</si>
  <si>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</si>
  <si>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</si>
  <si>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</si>
  <si>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</si>
  <si>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</si>
  <si>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</si>
  <si>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</si>
  <si>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</si>
  <si>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</si>
  <si>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</si>
  <si>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</si>
  <si>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</si>
  <si>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</si>
  <si>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</si>
  <si>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</si>
  <si>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</si>
  <si>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</si>
  <si>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</si>
  <si>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</si>
  <si>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</si>
  <si>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</si>
  <si>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</si>
  <si>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</si>
  <si>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</si>
  <si>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</si>
  <si>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</si>
  <si>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</si>
  <si>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</si>
  <si>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</si>
  <si>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</si>
  <si>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</si>
  <si>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</si>
  <si>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</si>
  <si>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</si>
  <si>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</si>
  <si>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</si>
  <si>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</si>
  <si>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</si>
  <si>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</si>
  <si>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</si>
  <si>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</si>
  <si>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</si>
  <si>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</si>
  <si>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</si>
  <si>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</si>
  <si>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</si>
  <si>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</si>
  <si>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</si>
  <si>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</si>
  <si>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</si>
  <si>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</si>
  <si>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</si>
  <si>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</si>
  <si>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</si>
  <si>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</si>
  <si>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</si>
  <si>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</si>
  <si>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</si>
  <si>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</si>
  <si>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</si>
  <si>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</si>
  <si>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</si>
  <si>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</si>
  <si>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</si>
  <si>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</si>
  <si>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</si>
  <si>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</si>
  <si>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</si>
  <si>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</si>
  <si>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</si>
  <si>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</si>
  <si>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</si>
  <si>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</si>
  <si>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</si>
  <si>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</si>
  <si>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</si>
  <si>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</si>
  <si>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</si>
  <si>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</si>
  <si>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</si>
  <si>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</si>
  <si>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</si>
  <si>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</si>
  <si>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</si>
  <si>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</si>
  <si>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</si>
  <si>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</si>
  <si>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</si>
  <si>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</si>
  <si>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</si>
  <si>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</si>
  <si>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</si>
  <si>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</si>
  <si>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</si>
  <si>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</si>
  <si>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</si>
  <si>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</si>
  <si>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</si>
  <si>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</si>
  <si>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</si>
  <si>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</si>
  <si>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</si>
  <si>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</si>
  <si>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</si>
  <si>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</si>
  <si>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</si>
  <si>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</si>
  <si>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</si>
  <si>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</si>
  <si>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</si>
  <si>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</si>
  <si>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</si>
  <si>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</si>
  <si>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</si>
  <si>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</si>
  <si>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</si>
  <si>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</si>
  <si>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</si>
  <si>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</si>
  <si>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</si>
  <si>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</si>
  <si>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</si>
  <si>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</si>
  <si>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</si>
  <si>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</si>
  <si>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</si>
  <si>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</si>
  <si>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</si>
  <si>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</si>
  <si>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</si>
  <si>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</si>
  <si>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</si>
  <si>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</si>
  <si>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</si>
  <si>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</si>
  <si>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</si>
  <si>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</si>
  <si>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</si>
  <si>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</si>
  <si>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</si>
  <si>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</si>
  <si>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</si>
  <si>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</si>
  <si>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</si>
  <si>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</si>
  <si>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</si>
  <si>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</si>
  <si>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</si>
  <si>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</si>
  <si>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</si>
  <si>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</si>
  <si>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</si>
  <si>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</si>
  <si>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</si>
  <si>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</si>
  <si>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</si>
  <si>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</si>
  <si>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</si>
  <si>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</si>
  <si>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</si>
  <si>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</si>
  <si>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</si>
  <si>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</si>
  <si>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</si>
  <si>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</si>
  <si>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</si>
  <si>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</si>
  <si>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</si>
  <si>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</si>
  <si>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</si>
  <si>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</si>
  <si>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</si>
  <si>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</si>
  <si>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</si>
  <si>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</si>
  <si>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</si>
  <si>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</si>
  <si>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</si>
  <si>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</si>
  <si>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</si>
  <si>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</si>
  <si>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</si>
  <si>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</si>
  <si>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</si>
  <si>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</si>
  <si>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</si>
  <si>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</si>
  <si>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</si>
  <si>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</si>
  <si>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</si>
  <si>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</si>
  <si>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</si>
  <si>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</si>
  <si>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</si>
  <si>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</si>
  <si>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</si>
  <si>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</si>
  <si>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</si>
  <si>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</si>
  <si>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</si>
  <si>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</si>
  <si>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</si>
  <si>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</si>
  <si>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</si>
  <si>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</si>
  <si>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</si>
  <si>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</si>
  <si>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</si>
  <si>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</si>
  <si>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</si>
  <si>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</si>
  <si>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</si>
  <si>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</si>
  <si>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</si>
  <si>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</si>
  <si>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</si>
  <si>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</si>
  <si>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</si>
  <si>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</si>
  <si>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</si>
  <si>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</si>
  <si>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</si>
  <si>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</si>
  <si>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</si>
  <si>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</si>
  <si>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</si>
  <si>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</si>
  <si>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</si>
  <si>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</si>
  <si>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</si>
  <si>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</si>
  <si>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</si>
  <si>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</si>
  <si>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</si>
  <si>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</si>
  <si>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</si>
  <si>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</si>
  <si>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</si>
  <si>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</si>
  <si>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</si>
  <si>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</si>
  <si>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</si>
  <si>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</si>
  <si>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</si>
  <si>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</si>
  <si>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</si>
  <si>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</si>
  <si>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</si>
  <si>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</si>
  <si>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</si>
  <si>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</si>
  <si>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</si>
  <si>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</si>
  <si>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</si>
  <si>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</si>
  <si>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</si>
  <si>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</si>
  <si>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</si>
  <si>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</si>
  <si>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</si>
  <si>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</si>
  <si>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</si>
  <si>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</si>
  <si>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</si>
  <si>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</si>
  <si>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</si>
  <si>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</si>
  <si>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</si>
  <si>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</si>
  <si>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</si>
  <si>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</si>
  <si>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</si>
  <si>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</si>
  <si>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</si>
  <si>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</si>
  <si>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</si>
  <si>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</si>
  <si>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</si>
  <si>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</si>
  <si>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</si>
  <si>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</si>
  <si>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</si>
  <si>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</si>
  <si>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</si>
  <si>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</si>
  <si>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</si>
  <si>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</si>
  <si>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</si>
  <si>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</si>
  <si>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</si>
  <si>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</si>
  <si>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</si>
  <si>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</si>
  <si>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</si>
  <si>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</si>
  <si>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</si>
  <si>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</si>
  <si>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</si>
  <si>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</si>
  <si>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</si>
  <si>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</si>
  <si>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</si>
  <si>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</si>
  <si>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</si>
  <si>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</si>
  <si>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</si>
  <si>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</si>
  <si>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</si>
  <si>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</si>
  <si>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</si>
  <si>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</si>
  <si>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</si>
  <si>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</si>
  <si>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</si>
  <si>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</si>
  <si>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</si>
  <si>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</si>
  <si>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</si>
  <si>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</si>
  <si>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</si>
  <si>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</si>
  <si>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</si>
  <si>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</si>
  <si>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</si>
  <si>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</si>
  <si>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</si>
  <si>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</si>
  <si>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</si>
  <si>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</si>
  <si>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</si>
  <si>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</si>
  <si>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</si>
  <si>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</si>
  <si>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</si>
  <si>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</si>
  <si>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</si>
  <si>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</si>
  <si>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</si>
  <si>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</si>
  <si>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</si>
  <si>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</si>
  <si>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</si>
  <si>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</si>
  <si>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</si>
  <si>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</si>
  <si>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</si>
  <si>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</si>
  <si>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</si>
  <si>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</si>
  <si>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</si>
  <si>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</si>
  <si>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</si>
  <si>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</si>
  <si>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</si>
  <si>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</si>
  <si>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</si>
  <si>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</si>
  <si>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</si>
  <si>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</si>
  <si>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</si>
  <si>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</si>
  <si>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</si>
  <si>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</si>
  <si>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</si>
  <si>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</si>
  <si>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</si>
  <si>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</si>
  <si>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</si>
  <si>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</si>
  <si>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</si>
  <si>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</si>
  <si>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</si>
  <si>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</si>
  <si>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</si>
  <si>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</si>
  <si>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</si>
  <si>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</si>
  <si>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</si>
  <si>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</si>
  <si>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</si>
  <si>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</si>
  <si>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</si>
  <si>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</si>
  <si>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</si>
  <si>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</si>
  <si>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</si>
  <si>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</si>
  <si>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</si>
  <si>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</si>
  <si>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</si>
  <si>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</si>
  <si>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</si>
  <si>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</si>
  <si>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</si>
  <si>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</si>
  <si>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</si>
  <si>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</si>
  <si>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</si>
  <si>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</si>
  <si>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</si>
  <si>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</si>
  <si>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</si>
  <si>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</si>
  <si>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</si>
  <si>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</si>
  <si>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</si>
  <si>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</si>
  <si>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</si>
  <si>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</si>
  <si>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</si>
  <si>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</si>
  <si>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</si>
  <si>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</si>
  <si>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</si>
  <si>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</si>
  <si>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</si>
  <si>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</si>
  <si>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</si>
  <si>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</si>
  <si>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</si>
  <si>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</si>
  <si>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</si>
  <si>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</si>
  <si>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</si>
  <si>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</si>
  <si>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</si>
  <si>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</si>
  <si>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</si>
  <si>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</si>
  <si>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</si>
  <si>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</si>
  <si>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</si>
  <si>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</si>
  <si>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</si>
  <si>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</si>
  <si>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</si>
  <si>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</si>
  <si>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</si>
  <si>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</si>
  <si>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</si>
  <si>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</si>
  <si>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</si>
  <si>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</si>
  <si>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</si>
  <si>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</si>
  <si>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</si>
  <si>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</si>
  <si>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</si>
  <si>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</si>
  <si>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</si>
  <si>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</si>
  <si>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</si>
  <si>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</si>
  <si>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</si>
  <si>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</si>
  <si>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</si>
  <si>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</si>
  <si>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</si>
  <si>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</si>
  <si>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</si>
  <si>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</si>
  <si>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</si>
  <si>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</si>
  <si>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</si>
  <si>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</si>
  <si>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</si>
  <si>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</si>
  <si>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</si>
  <si>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</si>
  <si>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</si>
  <si>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</si>
  <si>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</si>
  <si>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</si>
  <si>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</si>
  <si>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</si>
  <si>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</si>
  <si>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</si>
  <si>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</si>
  <si>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</si>
  <si>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</si>
  <si>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</si>
  <si>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</si>
  <si>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</si>
  <si>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</si>
  <si>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</si>
  <si>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</si>
  <si>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</si>
  <si>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</si>
  <si>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</si>
  <si>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</si>
  <si>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</si>
  <si>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</si>
  <si>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</si>
  <si>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</si>
  <si>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</si>
  <si>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</si>
  <si>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</si>
  <si>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</si>
  <si>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</si>
  <si>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</si>
  <si>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</si>
  <si>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</si>
  <si>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</si>
  <si>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</si>
  <si>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</si>
  <si>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</si>
  <si>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</si>
  <si>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</si>
  <si>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</si>
  <si>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</si>
  <si>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</si>
  <si>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</si>
  <si>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</si>
  <si>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</si>
  <si>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</si>
  <si>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</si>
  <si>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</si>
  <si>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</si>
  <si>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</si>
  <si>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</si>
  <si>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</si>
  <si>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</si>
  <si>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</si>
  <si>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</si>
  <si>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</si>
  <si>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</si>
  <si>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</si>
  <si>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</si>
  <si>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</si>
  <si>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</si>
  <si>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</si>
  <si>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</si>
  <si>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</si>
  <si>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</si>
  <si>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</si>
  <si>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</si>
  <si>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</si>
  <si>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</si>
  <si>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</si>
  <si>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</si>
  <si>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</si>
  <si>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</si>
  <si>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</si>
  <si>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</si>
  <si>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</si>
  <si>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</si>
  <si>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</si>
  <si>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</si>
  <si>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</si>
  <si>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</si>
  <si>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</si>
  <si>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</si>
  <si>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</si>
  <si>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</si>
  <si>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</si>
  <si>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</si>
  <si>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</si>
  <si>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</si>
  <si>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</si>
  <si>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</si>
  <si>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</si>
  <si>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</si>
  <si>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</si>
  <si>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</si>
  <si>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</si>
  <si>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</si>
  <si>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</si>
  <si>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</si>
  <si>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</si>
  <si>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</si>
  <si>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</si>
  <si>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</si>
  <si>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</si>
  <si>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</si>
  <si>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</si>
  <si>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</si>
  <si>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</si>
  <si>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</si>
  <si>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</si>
  <si>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</si>
  <si>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</si>
  <si>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</si>
  <si>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</si>
  <si>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</si>
  <si>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</si>
  <si>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</si>
  <si>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</si>
  <si>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</si>
  <si>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</si>
  <si>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</si>
  <si>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</si>
  <si>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</si>
  <si>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</si>
  <si>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</si>
  <si>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</si>
  <si>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</si>
  <si>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</si>
  <si>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</si>
  <si>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</si>
  <si>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</si>
  <si>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</si>
  <si>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</si>
  <si>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</si>
  <si>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</si>
  <si>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</si>
  <si>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</si>
  <si>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</si>
  <si>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</si>
  <si>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</si>
  <si>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</si>
  <si>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</si>
  <si>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</si>
  <si>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</si>
  <si>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</si>
  <si>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</si>
  <si>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</si>
  <si>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</si>
  <si>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</si>
  <si>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</si>
  <si>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</si>
  <si>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</si>
  <si>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</si>
  <si>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</si>
  <si>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</si>
  <si>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</si>
  <si>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</si>
  <si>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</si>
  <si>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</si>
  <si>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</si>
  <si>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</si>
  <si>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</si>
  <si>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</si>
  <si>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</si>
  <si>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</si>
  <si>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</si>
  <si>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</si>
  <si>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</si>
  <si>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</si>
  <si>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</si>
  <si>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</si>
  <si>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</si>
  <si>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</si>
  <si>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</si>
  <si>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</si>
  <si>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</si>
  <si>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</si>
  <si>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</si>
  <si>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</si>
  <si>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</si>
  <si>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</si>
  <si>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</si>
  <si>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</si>
  <si>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</si>
  <si>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</si>
  <si>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</si>
  <si>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</si>
  <si>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</si>
  <si>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</si>
  <si>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</si>
  <si>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</si>
  <si>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</si>
  <si>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</si>
  <si>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</si>
  <si>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</si>
  <si>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</si>
  <si>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</si>
  <si>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</si>
  <si>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</si>
  <si>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</si>
  <si>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</si>
  <si>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</si>
  <si>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</si>
  <si>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</si>
  <si>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</si>
  <si>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</si>
  <si>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</si>
  <si>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</si>
  <si>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</si>
  <si>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</si>
  <si>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</si>
  <si>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</si>
  <si>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</si>
  <si>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</si>
  <si>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</si>
  <si>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</si>
  <si>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</si>
  <si>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</si>
  <si>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</si>
  <si>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</si>
  <si>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</si>
  <si>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</si>
  <si>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</si>
  <si>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</si>
  <si>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</si>
  <si>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</si>
  <si>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</si>
  <si>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</si>
  <si>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</si>
  <si>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</si>
  <si>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</si>
  <si>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</si>
  <si>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</si>
  <si>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</si>
  <si>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</si>
  <si>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</si>
  <si>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</si>
  <si>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</si>
  <si>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</si>
  <si>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</si>
  <si>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</si>
  <si>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</si>
  <si>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</si>
  <si>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</si>
  <si>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</si>
  <si>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</si>
  <si>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</si>
  <si>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</si>
  <si>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</si>
  <si>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</si>
  <si>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</si>
  <si>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</si>
  <si>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</si>
  <si>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</si>
  <si>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</si>
  <si>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</si>
  <si>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</si>
  <si>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</si>
  <si>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</si>
  <si>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</si>
  <si>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</si>
  <si>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</si>
  <si>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</si>
  <si>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</si>
  <si>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</si>
  <si>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</si>
  <si>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</si>
  <si>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</si>
  <si>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</si>
  <si>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</si>
  <si>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</si>
  <si>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</si>
  <si>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</si>
  <si>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</si>
  <si>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</si>
  <si>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</si>
  <si>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</si>
  <si>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</si>
  <si>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</si>
  <si>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</si>
  <si>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</si>
  <si>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</si>
  <si>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</si>
  <si>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</si>
  <si>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</si>
  <si>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</si>
  <si>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</si>
  <si>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</si>
  <si>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</si>
  <si>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</si>
  <si>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</si>
  <si>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</si>
  <si>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</si>
  <si>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</si>
  <si>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</si>
  <si>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</si>
  <si>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</si>
  <si>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</si>
  <si>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</si>
  <si>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</si>
  <si>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</si>
  <si>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</si>
  <si>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</si>
  <si>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</si>
  <si>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</si>
  <si>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</si>
  <si>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</si>
  <si>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</si>
  <si>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</si>
  <si>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</si>
  <si>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</si>
  <si>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</si>
  <si>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</si>
  <si>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</si>
  <si>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</si>
  <si>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</si>
  <si>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</si>
  <si>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</si>
  <si>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</si>
  <si>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</si>
  <si>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</si>
  <si>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</si>
  <si>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</si>
  <si>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</si>
  <si>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</si>
  <si>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</si>
  <si>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</si>
  <si>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</si>
  <si>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</si>
  <si>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</si>
  <si>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</si>
  <si>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</si>
  <si>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</si>
  <si>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</si>
  <si>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</si>
  <si>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</si>
  <si>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</si>
  <si>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</si>
  <si>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</si>
  <si>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</si>
  <si>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</si>
  <si>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</si>
  <si>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</si>
  <si>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</si>
  <si>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</si>
  <si>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</si>
  <si>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</si>
  <si>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</si>
  <si>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</si>
  <si>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</si>
  <si>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</si>
  <si>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</si>
  <si>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</si>
  <si>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</si>
  <si>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</si>
  <si>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</si>
  <si>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</si>
  <si>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</si>
  <si>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</si>
  <si>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</si>
  <si>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</si>
  <si>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</si>
  <si>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</si>
  <si>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</si>
  <si>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</si>
  <si>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</si>
  <si>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</si>
  <si>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</si>
  <si>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</si>
  <si>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</si>
  <si>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</si>
  <si>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</si>
  <si>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</si>
  <si>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</si>
  <si>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</si>
  <si>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</si>
  <si>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</si>
  <si>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</si>
  <si>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</si>
  <si>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</si>
  <si>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</si>
  <si>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</si>
  <si>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</si>
  <si>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</si>
  <si>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</si>
  <si>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</si>
  <si>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</si>
  <si>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</si>
  <si>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</si>
  <si>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</si>
  <si>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</si>
  <si>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</si>
  <si>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</si>
  <si>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</si>
  <si>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</si>
  <si>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</si>
  <si>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</si>
  <si>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</si>
  <si>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</si>
  <si>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</si>
  <si>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</si>
  <si>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</si>
  <si>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</si>
  <si>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</si>
  <si>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</si>
  <si>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</si>
  <si>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</si>
  <si>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</si>
  <si>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</si>
  <si>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</si>
  <si>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</si>
  <si>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</si>
  <si>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</si>
  <si>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</si>
  <si>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</si>
  <si>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</si>
  <si>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</si>
  <si>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</si>
  <si>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</si>
  <si>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</si>
  <si>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</si>
  <si>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</si>
  <si>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</si>
  <si>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</si>
  <si>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</si>
  <si>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</si>
  <si>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</si>
  <si>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</si>
  <si>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</si>
  <si>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</si>
  <si>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</si>
  <si>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</si>
  <si>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</si>
  <si>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</si>
  <si>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</si>
  <si>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</si>
  <si>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</si>
  <si>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</si>
  <si>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</si>
  <si>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</si>
  <si>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</si>
  <si>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</si>
  <si>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</si>
  <si>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</si>
  <si>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</si>
  <si>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</si>
  <si>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</si>
  <si>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</si>
  <si>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</si>
  <si>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</si>
  <si>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</si>
  <si>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</si>
  <si>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</si>
  <si>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</si>
  <si>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</si>
  <si>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</si>
  <si>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</si>
  <si>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</si>
  <si>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</si>
  <si>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</si>
  <si>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</si>
  <si>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</si>
  <si>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</si>
  <si>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</si>
  <si>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</si>
  <si>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</si>
  <si>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</si>
  <si>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</si>
  <si>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</si>
  <si>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</si>
  <si>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</si>
  <si>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</si>
  <si>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</si>
  <si>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</si>
  <si>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</si>
  <si>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</si>
  <si>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</si>
  <si>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</si>
  <si>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</si>
  <si>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</si>
  <si>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</si>
  <si>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</si>
  <si>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</si>
  <si>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</si>
  <si>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</si>
  <si>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</si>
  <si>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</si>
  <si>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</si>
  <si>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</si>
  <si>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</si>
  <si>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</si>
  <si>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</si>
  <si>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</si>
  <si>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</si>
  <si>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</si>
  <si>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</si>
  <si>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</si>
  <si>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</si>
  <si>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</si>
  <si>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</si>
  <si>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</si>
  <si>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</si>
  <si>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</si>
  <si>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</si>
  <si>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</si>
  <si>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</si>
  <si>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</si>
  <si>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</si>
  <si>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</si>
  <si>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</si>
  <si>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</si>
  <si>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</si>
  <si>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</si>
  <si>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</si>
  <si>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</si>
  <si>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</si>
  <si>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</si>
  <si>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</si>
  <si>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</si>
  <si>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</si>
  <si>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</si>
  <si>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</si>
  <si>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</si>
  <si>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</si>
  <si>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</si>
  <si>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</si>
  <si>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</si>
  <si>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</si>
  <si>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</si>
  <si>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</si>
  <si>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</si>
  <si>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</si>
  <si>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</si>
  <si>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</si>
  <si>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</si>
  <si>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</si>
  <si>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</si>
  <si>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</si>
  <si>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</si>
  <si>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</si>
  <si>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</si>
  <si>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</si>
  <si>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</si>
  <si>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</si>
  <si>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</si>
  <si>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</si>
  <si>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</si>
  <si>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</si>
  <si>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</si>
  <si>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</si>
  <si>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</si>
  <si>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</si>
  <si>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</si>
  <si>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</si>
  <si>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</si>
  <si>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</si>
  <si>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</si>
  <si>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</si>
  <si>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</si>
  <si>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</si>
  <si>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</si>
  <si>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</si>
  <si>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</si>
  <si>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</si>
  <si>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</si>
  <si>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</si>
  <si>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</si>
  <si>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</si>
  <si>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</si>
  <si>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</si>
  <si>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</si>
  <si>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</si>
  <si>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</si>
  <si>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</si>
  <si>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</si>
  <si>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</si>
  <si>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</si>
  <si>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</si>
  <si>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</si>
  <si>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</si>
  <si>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</si>
  <si>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</si>
  <si>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</si>
  <si>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</si>
  <si>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</si>
  <si>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</si>
  <si>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</si>
  <si>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</si>
  <si>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</si>
  <si>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</si>
  <si>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</si>
  <si>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</si>
  <si>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</si>
  <si>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</si>
  <si>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</si>
  <si>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</si>
  <si>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</si>
  <si>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</si>
  <si>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</si>
  <si>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</si>
  <si>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</si>
  <si>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</si>
  <si>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</si>
  <si>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</si>
  <si>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</si>
  <si>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</si>
  <si>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</si>
  <si>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</si>
  <si>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</si>
  <si>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</si>
  <si>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</si>
  <si>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</si>
  <si>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</si>
  <si>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</si>
  <si>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</si>
  <si>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</si>
  <si>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</si>
  <si>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</si>
  <si>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</si>
  <si>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</si>
  <si>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</si>
  <si>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</si>
  <si>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</si>
  <si>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</si>
  <si>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</si>
  <si>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</si>
  <si>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</si>
  <si>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</si>
  <si>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</si>
  <si>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</si>
  <si>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</si>
  <si>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</si>
  <si>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</si>
  <si>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</si>
  <si>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</si>
  <si>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</si>
  <si>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</si>
  <si>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</si>
  <si>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</si>
  <si>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</si>
  <si>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</si>
  <si>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</si>
  <si>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</si>
  <si>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</si>
  <si>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</si>
  <si>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</si>
  <si>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</si>
  <si>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</si>
  <si>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</si>
  <si>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</si>
  <si>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</si>
  <si>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</si>
  <si>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</si>
  <si>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</si>
  <si>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</si>
  <si>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</si>
  <si>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</si>
  <si>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</si>
  <si>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</si>
  <si>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</si>
  <si>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</si>
  <si>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</si>
  <si>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</si>
  <si>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</si>
  <si>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</si>
  <si>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</si>
  <si>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</si>
  <si>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</si>
  <si>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</si>
  <si>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</si>
  <si>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</si>
  <si>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</si>
  <si>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</si>
  <si>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</si>
  <si>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</si>
  <si>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</si>
  <si>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</si>
  <si>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</si>
  <si>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</si>
  <si>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</si>
  <si>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</si>
  <si>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</si>
  <si>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</si>
  <si>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</si>
  <si>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</si>
  <si>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</si>
  <si>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</si>
  <si>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</si>
  <si>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</si>
  <si>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</si>
  <si>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</si>
  <si>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</si>
  <si>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</si>
  <si>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</si>
  <si>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</si>
  <si>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</si>
  <si>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</si>
  <si>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</si>
  <si>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</si>
  <si>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</si>
  <si>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</si>
  <si>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</si>
  <si>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</si>
  <si>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</si>
  <si>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</si>
  <si>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</si>
  <si>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</si>
  <si>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</si>
  <si>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</si>
  <si>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</si>
  <si>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</si>
  <si>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</si>
  <si>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</si>
  <si>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</si>
  <si>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</si>
  <si>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</si>
  <si>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</si>
  <si>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</si>
  <si>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</si>
  <si>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</si>
  <si>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</si>
  <si>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</si>
  <si>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</si>
  <si>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</si>
  <si>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</si>
  <si>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</si>
  <si>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</si>
  <si>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</si>
  <si>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</si>
  <si>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</si>
  <si>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</si>
  <si>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</si>
  <si>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</si>
  <si>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</si>
  <si>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</si>
  <si>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</si>
  <si>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</si>
  <si>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</si>
  <si>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</si>
  <si>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</si>
  <si>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</si>
  <si>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</si>
  <si>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</si>
  <si>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</si>
  <si>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</si>
  <si>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</si>
  <si>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</si>
  <si>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</si>
  <si>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</si>
  <si>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</si>
  <si>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</si>
  <si>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</si>
  <si>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</si>
  <si>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</si>
  <si>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</si>
  <si>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</si>
  <si>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</si>
  <si>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</si>
  <si>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</si>
  <si>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</si>
  <si>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</si>
  <si>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</si>
  <si>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</si>
  <si>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</si>
  <si>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</si>
  <si>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</si>
  <si>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</si>
  <si>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</si>
  <si>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</si>
  <si>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</si>
  <si>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</si>
  <si>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</si>
  <si>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</si>
  <si>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</si>
  <si>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</si>
  <si>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</si>
  <si>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</si>
  <si>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</si>
  <si>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</si>
  <si>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</si>
  <si>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</si>
  <si>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</si>
  <si>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</si>
  <si>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</si>
  <si>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</si>
  <si>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</si>
  <si>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</si>
  <si>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</si>
  <si>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</si>
  <si>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</si>
  <si>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</si>
  <si>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</si>
  <si>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</si>
  <si>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</si>
  <si>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</si>
  <si>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</si>
  <si>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</si>
  <si>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</si>
  <si>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</si>
  <si>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</si>
  <si>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</si>
  <si>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</si>
  <si>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</si>
  <si>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</si>
  <si>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</si>
  <si>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</si>
  <si>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</si>
  <si>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</si>
  <si>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</si>
  <si>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</si>
  <si>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</si>
  <si>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</si>
  <si>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</si>
  <si>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</si>
  <si>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</si>
  <si>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</si>
  <si>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</si>
  <si>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</si>
  <si>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</si>
  <si>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</si>
  <si>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</si>
  <si>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</si>
  <si>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</si>
  <si>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</si>
  <si>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</si>
  <si>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</si>
  <si>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</si>
  <si>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</si>
  <si>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</si>
  <si>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</si>
  <si>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</si>
  <si>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</si>
  <si>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</si>
  <si>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</si>
  <si>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</si>
  <si>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</si>
  <si>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</si>
  <si>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</si>
  <si>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</si>
  <si>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</si>
  <si>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</si>
  <si>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</si>
  <si>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</si>
  <si>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</si>
  <si>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</si>
  <si>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</si>
  <si>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</si>
  <si>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</si>
  <si>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</si>
  <si>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</si>
  <si>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</si>
  <si>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</si>
  <si>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</si>
  <si>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</si>
  <si>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</si>
  <si>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</si>
  <si>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</si>
  <si>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</si>
  <si>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</si>
  <si>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</si>
  <si>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</si>
  <si>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</si>
  <si>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</si>
  <si>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</si>
  <si>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</si>
  <si>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</si>
  <si>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</si>
  <si>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</si>
  <si>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</si>
  <si>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</si>
  <si>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</si>
  <si>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</si>
  <si>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</si>
  <si>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</si>
  <si>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</si>
  <si>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</si>
  <si>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</si>
  <si>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</si>
  <si>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</si>
  <si>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</si>
  <si>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</si>
  <si>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</si>
  <si>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</si>
  <si>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</si>
  <si>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</si>
  <si>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</si>
  <si>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</si>
  <si>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</si>
  <si>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</si>
  <si>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</si>
  <si>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</si>
  <si>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</si>
  <si>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</si>
  <si>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</si>
  <si>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</si>
  <si>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</si>
  <si>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</si>
  <si>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</si>
  <si>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</si>
  <si>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</si>
  <si>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</si>
  <si>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</si>
  <si>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</si>
  <si>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</si>
  <si>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</si>
  <si>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</si>
  <si>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</si>
  <si>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</si>
  <si>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</si>
  <si>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</si>
  <si>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</si>
  <si>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</si>
  <si>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</si>
  <si>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</si>
  <si>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</si>
  <si>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</si>
  <si>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</si>
  <si>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</si>
  <si>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</si>
  <si>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</si>
  <si>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</si>
  <si>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</si>
  <si>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</si>
  <si>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</si>
  <si>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</si>
  <si>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</si>
  <si>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</si>
  <si>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</si>
  <si>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</si>
  <si>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</si>
  <si>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</si>
  <si>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</si>
  <si>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</si>
  <si>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</si>
  <si>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</si>
  <si>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</si>
  <si>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</si>
  <si>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</si>
  <si>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</si>
  <si>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</si>
  <si>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</si>
  <si>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</si>
  <si>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</si>
  <si>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</si>
  <si>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</si>
  <si>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</si>
  <si>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</si>
  <si>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</si>
  <si>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</si>
  <si>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</si>
  <si>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</si>
  <si>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</si>
  <si>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</si>
  <si>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</si>
  <si>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</si>
  <si>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</si>
  <si>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</si>
  <si>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</si>
  <si>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</si>
  <si>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</si>
  <si>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</si>
  <si>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</si>
  <si>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</si>
  <si>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</si>
  <si>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</si>
  <si>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</si>
  <si>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</si>
  <si>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</si>
  <si>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</si>
  <si>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</si>
  <si>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</si>
  <si>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</si>
  <si>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</si>
  <si>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</si>
  <si>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</si>
  <si>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</si>
  <si>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</si>
  <si>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</si>
  <si>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</si>
  <si>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</si>
  <si>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</si>
  <si>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</si>
  <si>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</si>
  <si>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</si>
  <si>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</si>
  <si>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</si>
  <si>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</si>
  <si>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</si>
  <si>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</si>
  <si>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</si>
  <si>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</si>
  <si>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</si>
  <si>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</si>
  <si>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</si>
  <si>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</si>
  <si>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</si>
  <si>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</si>
  <si>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</si>
  <si>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</si>
  <si>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</si>
  <si>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</si>
  <si>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</si>
  <si>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</si>
  <si>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</si>
  <si>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</si>
  <si>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</si>
  <si>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</si>
  <si>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</si>
  <si>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</si>
  <si>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</si>
  <si>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</si>
  <si>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</si>
  <si>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</si>
  <si>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</si>
  <si>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</si>
  <si>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</si>
  <si>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</si>
  <si>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</si>
  <si>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</si>
  <si>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</si>
  <si>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</si>
  <si>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</si>
  <si>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</si>
  <si>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</si>
  <si>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</si>
  <si>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</si>
  <si>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</si>
  <si>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</si>
  <si>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</si>
  <si>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</si>
  <si>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</si>
  <si>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</si>
  <si>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</si>
  <si>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</si>
  <si>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</si>
  <si>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</si>
  <si>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</si>
  <si>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</si>
  <si>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</si>
  <si>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</si>
  <si>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</si>
  <si>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</si>
  <si>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</si>
  <si>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</si>
  <si>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</si>
  <si>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</si>
  <si>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</si>
  <si>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</si>
  <si>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</si>
  <si>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</si>
  <si>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</si>
  <si>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</si>
  <si>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</si>
  <si>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</si>
  <si>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</si>
  <si>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</si>
  <si>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</si>
  <si>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</si>
  <si>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</si>
  <si>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</si>
  <si>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</si>
  <si>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</si>
  <si>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</si>
  <si>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</si>
  <si>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</si>
  <si>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</si>
  <si>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</si>
  <si>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</si>
  <si>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</si>
  <si>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</si>
  <si>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</si>
  <si>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</si>
  <si>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</si>
  <si>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</si>
  <si>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</si>
  <si>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</si>
  <si>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</si>
  <si>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</si>
  <si>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</si>
  <si>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</si>
  <si>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</si>
  <si>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</si>
  <si>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</si>
  <si>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</si>
  <si>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</si>
  <si>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</si>
  <si>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</si>
  <si>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</si>
  <si>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</si>
  <si>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</si>
  <si>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</si>
  <si>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</si>
  <si>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</si>
  <si>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</si>
  <si>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</si>
  <si>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</si>
  <si>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</si>
  <si>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</si>
  <si>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</si>
  <si>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</si>
  <si>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</si>
  <si>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</si>
  <si>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</si>
  <si>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</si>
  <si>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</si>
  <si>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</si>
  <si>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</si>
  <si>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</si>
  <si>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</si>
  <si>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</si>
  <si>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</si>
  <si>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</si>
  <si>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</si>
  <si>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</si>
  <si>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</si>
  <si>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</si>
  <si>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</si>
  <si>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</si>
  <si>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</si>
  <si>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</si>
  <si>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</si>
  <si>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</si>
  <si>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</si>
  <si>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</si>
  <si>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</si>
  <si>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</si>
  <si>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</si>
  <si>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</si>
  <si>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</si>
  <si>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</si>
  <si>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</si>
  <si>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</si>
  <si>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</si>
  <si>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</si>
  <si>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</si>
  <si>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</si>
  <si>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</si>
  <si>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</si>
  <si>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</si>
  <si>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</si>
  <si>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</si>
  <si>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</si>
  <si>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</si>
  <si>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</si>
  <si>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</si>
  <si>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</si>
  <si>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</si>
  <si>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</si>
  <si>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</si>
  <si>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</si>
  <si>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</si>
  <si>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</si>
  <si>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</si>
  <si>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</si>
  <si>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</si>
  <si>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</si>
  <si>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</si>
  <si>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</si>
  <si>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</si>
  <si>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</si>
  <si>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</si>
  <si>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</si>
  <si>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</si>
  <si>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</si>
  <si>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</si>
  <si>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</si>
  <si>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</si>
  <si>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</si>
  <si>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</si>
  <si>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</si>
  <si>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</si>
  <si>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</si>
  <si>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</si>
  <si>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</si>
  <si>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</si>
  <si>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</si>
  <si>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</si>
  <si>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</si>
  <si>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</si>
  <si>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</si>
  <si>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</si>
  <si>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</si>
  <si>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</si>
  <si>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</si>
  <si>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</si>
  <si>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</si>
  <si>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</si>
  <si>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</si>
  <si>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</si>
  <si>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</si>
  <si>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</si>
  <si>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</si>
  <si>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</si>
  <si>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</si>
  <si>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</si>
  <si>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</si>
  <si>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</si>
  <si>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</si>
  <si>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</si>
  <si>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</si>
  <si>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</si>
  <si>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</si>
  <si>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</si>
  <si>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</si>
  <si>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</si>
  <si>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</si>
  <si>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</si>
  <si>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</si>
  <si>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</si>
  <si>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</si>
  <si>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</si>
  <si>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</si>
  <si>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</si>
  <si>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</si>
  <si>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</si>
  <si>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</si>
  <si>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</si>
  <si>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</si>
  <si>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</si>
  <si>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</si>
  <si>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</si>
  <si>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</si>
  <si>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</si>
  <si>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</si>
  <si>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</si>
  <si>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</si>
  <si>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</si>
  <si>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</si>
  <si>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</si>
  <si>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</si>
  <si>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</si>
  <si>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</si>
  <si>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</si>
  <si>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</si>
  <si>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</si>
  <si>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</si>
  <si>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</si>
  <si>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</si>
  <si>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</si>
  <si>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</si>
  <si>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</si>
  <si>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</si>
  <si>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</si>
  <si>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</si>
  <si>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</si>
  <si>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</si>
  <si>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</si>
  <si>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</si>
  <si>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</si>
  <si>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</si>
  <si>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</si>
  <si>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</si>
  <si>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</si>
  <si>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</si>
  <si>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</si>
  <si>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</si>
  <si>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</si>
  <si>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</si>
  <si>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</si>
  <si>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</si>
  <si>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</si>
  <si>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</si>
  <si>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</si>
  <si>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</si>
  <si>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</si>
  <si>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</si>
  <si>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</si>
  <si>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</si>
  <si>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</si>
  <si>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</si>
  <si>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</si>
  <si>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</si>
  <si>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</si>
  <si>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</si>
  <si>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</si>
  <si>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</si>
  <si>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</si>
  <si>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</si>
  <si>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</si>
  <si>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</si>
  <si>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</si>
  <si>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</si>
  <si>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</si>
  <si>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</si>
  <si>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</si>
  <si>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</si>
  <si>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</si>
  <si>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</si>
  <si>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</si>
  <si>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</si>
  <si>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</si>
  <si>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</si>
  <si>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</si>
  <si>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</si>
  <si>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</si>
  <si>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</si>
  <si>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</si>
  <si>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</si>
  <si>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</si>
  <si>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</si>
  <si>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</si>
  <si>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</si>
  <si>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</si>
  <si>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</si>
  <si>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</si>
  <si>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</si>
  <si>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</si>
  <si>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</si>
  <si>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</si>
  <si>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</si>
  <si>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</si>
  <si>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</si>
  <si>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</si>
  <si>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</si>
  <si>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</si>
  <si>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</si>
  <si>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</si>
  <si>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</si>
  <si>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</si>
  <si>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</si>
  <si>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</si>
  <si>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</si>
  <si>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</si>
  <si>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</si>
  <si>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</si>
  <si>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</si>
  <si>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</si>
  <si>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</si>
  <si>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</si>
  <si>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</si>
  <si>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</si>
  <si>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</si>
  <si>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</si>
  <si>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</si>
  <si>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</si>
  <si>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</si>
  <si>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</si>
  <si>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</si>
  <si>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</si>
  <si>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</si>
  <si>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</si>
  <si>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</si>
  <si>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</si>
  <si>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</si>
  <si>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</si>
  <si>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</si>
  <si>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</si>
  <si>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</si>
  <si>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</si>
  <si>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</si>
  <si>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</si>
  <si>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</si>
  <si>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</si>
  <si>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</si>
  <si>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</si>
  <si>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</si>
  <si>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</si>
  <si>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</si>
  <si>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</si>
  <si>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</si>
  <si>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</si>
  <si>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</si>
  <si>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</si>
  <si>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</si>
  <si>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</si>
  <si>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</si>
  <si>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</si>
  <si>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</si>
  <si>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</si>
  <si>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</si>
  <si>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</si>
  <si>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</si>
  <si>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</si>
  <si>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</si>
  <si>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</si>
  <si>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</si>
  <si>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</si>
  <si>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</si>
  <si>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</si>
  <si>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</si>
  <si>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</si>
  <si>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</si>
  <si>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</si>
  <si>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</si>
  <si>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</si>
  <si>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</si>
  <si>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</si>
  <si>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</si>
  <si>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</si>
  <si>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</si>
  <si>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</si>
  <si>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</si>
  <si>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</si>
  <si>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</si>
  <si>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</si>
  <si>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</si>
  <si>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</si>
  <si>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</si>
  <si>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</si>
  <si>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</si>
  <si>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</si>
  <si>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</si>
  <si>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</si>
  <si>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</si>
  <si>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</si>
  <si>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</si>
  <si>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</si>
  <si>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</si>
  <si>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</si>
  <si>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</si>
  <si>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</si>
  <si>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</si>
  <si>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</si>
  <si>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</si>
  <si>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</si>
  <si>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</si>
  <si>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</si>
  <si>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</si>
  <si>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</si>
  <si>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</si>
  <si>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</si>
  <si>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</si>
  <si>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</si>
  <si>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</si>
  <si>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</si>
  <si>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</si>
  <si>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</si>
  <si>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</si>
  <si>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</si>
  <si>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</si>
  <si>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</si>
  <si>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</si>
  <si>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</si>
  <si>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</si>
  <si>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</si>
  <si>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</si>
  <si>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</si>
  <si>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</si>
  <si>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</si>
  <si>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</si>
  <si>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</si>
  <si>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</si>
  <si>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</si>
  <si>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</si>
  <si>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</si>
  <si>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</si>
  <si>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</si>
  <si>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</si>
  <si>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</si>
  <si>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</si>
  <si>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</si>
  <si>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</si>
  <si>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</si>
  <si>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</si>
  <si>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</si>
  <si>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</si>
  <si>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</si>
  <si>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</si>
  <si>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</si>
  <si>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</si>
  <si>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</si>
  <si>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</si>
  <si>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</si>
  <si>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</si>
  <si>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</si>
  <si>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</si>
  <si>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</si>
  <si>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</si>
  <si>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</si>
  <si>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</si>
  <si>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</si>
  <si>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</si>
  <si>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</si>
  <si>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</si>
  <si>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</si>
  <si>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</si>
  <si>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</si>
  <si>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</si>
  <si>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</si>
  <si>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</si>
  <si>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</si>
  <si>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</si>
  <si>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</si>
  <si>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</si>
  <si>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</si>
  <si>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</si>
  <si>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</si>
  <si>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</si>
  <si>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</si>
  <si>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</si>
  <si>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</si>
  <si>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</si>
  <si>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</si>
  <si>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</si>
  <si>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</si>
  <si>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</si>
  <si>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</si>
  <si>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</si>
  <si>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</si>
  <si>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</si>
  <si>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</si>
  <si>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</si>
  <si>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</si>
  <si>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</si>
  <si>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</si>
  <si>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</si>
  <si>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</si>
  <si>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</si>
  <si>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</si>
  <si>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</si>
  <si>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</si>
  <si>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</si>
  <si>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</si>
  <si>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</si>
  <si>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</si>
  <si>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</si>
  <si>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</si>
  <si>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</si>
  <si>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</si>
  <si>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</si>
  <si>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</si>
  <si>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</si>
  <si>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</si>
  <si>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</si>
  <si>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</si>
  <si>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</si>
  <si>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</si>
  <si>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</si>
  <si>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</si>
  <si>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</si>
  <si>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</si>
  <si>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</si>
  <si>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</si>
  <si>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</si>
  <si>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</si>
  <si>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</si>
  <si>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</si>
  <si>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</si>
  <si>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</si>
  <si>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</si>
  <si>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</si>
  <si>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</si>
  <si>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</si>
  <si>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</si>
  <si>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</si>
  <si>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</si>
  <si>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</si>
  <si>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</si>
  <si>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</si>
  <si>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</si>
  <si>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</si>
  <si>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</si>
  <si>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</si>
  <si>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</si>
  <si>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</si>
  <si>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</si>
  <si>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</si>
  <si>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</si>
  <si>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</si>
  <si>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</si>
  <si>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</si>
  <si>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</si>
  <si>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</si>
  <si>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</si>
  <si>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</si>
  <si>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</si>
  <si>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</si>
  <si>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</si>
  <si>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</si>
  <si>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</si>
  <si>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</si>
  <si>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</si>
  <si>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</si>
  <si>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</si>
  <si>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</si>
  <si>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</si>
  <si>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</si>
  <si>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</si>
  <si>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</si>
  <si>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</si>
  <si>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</si>
  <si>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</si>
  <si>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</si>
  <si>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</si>
  <si>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</si>
  <si>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</si>
  <si>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</si>
  <si>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</si>
  <si>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</si>
  <si>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</si>
  <si>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</si>
  <si>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</si>
  <si>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</si>
  <si>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</si>
  <si>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</si>
  <si>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</si>
  <si>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</si>
  <si>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</si>
  <si>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</si>
  <si>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</si>
  <si>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</si>
  <si>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</si>
  <si>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</si>
  <si>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</si>
  <si>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</si>
  <si>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</si>
  <si>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</si>
  <si>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</si>
  <si>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</si>
  <si>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</si>
  <si>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</si>
  <si>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</si>
  <si>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</si>
  <si>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</si>
  <si>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</si>
  <si>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</si>
  <si>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</si>
  <si>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</si>
  <si>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</si>
  <si>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</si>
  <si>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</si>
  <si>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</si>
  <si>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</si>
  <si>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</si>
  <si>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</si>
  <si>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</si>
  <si>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</si>
  <si>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</si>
  <si>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</si>
  <si>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</si>
  <si>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</si>
  <si>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</si>
  <si>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</si>
  <si>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</si>
  <si>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</si>
  <si>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</si>
  <si>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</si>
  <si>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</si>
  <si>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</si>
  <si>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</si>
  <si>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</si>
  <si>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</si>
  <si>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</si>
  <si>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</si>
  <si>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</si>
  <si>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</si>
  <si>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</si>
  <si>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</si>
  <si>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</si>
  <si>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</si>
  <si>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</si>
  <si>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</si>
  <si>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</si>
  <si>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</si>
  <si>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</si>
  <si>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</si>
  <si>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</si>
  <si>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</si>
  <si>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</si>
  <si>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</si>
  <si>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</si>
  <si>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</si>
  <si>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</si>
  <si>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</si>
  <si>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</si>
  <si>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</si>
  <si>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</si>
  <si>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</si>
  <si>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</si>
  <si>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</si>
  <si>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</si>
  <si>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</si>
  <si>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</si>
  <si>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</si>
  <si>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</si>
  <si>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</si>
  <si>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</si>
  <si>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</si>
  <si>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</si>
  <si>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</si>
  <si>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</si>
  <si>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</si>
  <si>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</si>
  <si>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</si>
  <si>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</si>
  <si>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</si>
  <si>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</si>
  <si>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</si>
  <si>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</si>
  <si>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</si>
  <si>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</si>
  <si>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</si>
  <si>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</si>
  <si>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</si>
  <si>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</si>
  <si>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</si>
  <si>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</si>
  <si>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</si>
  <si>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</si>
  <si>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</si>
  <si>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</si>
  <si>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</si>
  <si>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</si>
  <si>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</si>
  <si>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</si>
  <si>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</si>
  <si>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</si>
  <si>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</si>
  <si>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</si>
  <si>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</si>
  <si>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</si>
  <si>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</si>
  <si>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</si>
  <si>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</si>
  <si>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</si>
  <si>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</si>
  <si>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</si>
  <si>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</si>
  <si>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</si>
  <si>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</si>
  <si>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</si>
  <si>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</si>
  <si>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</si>
  <si>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</si>
  <si>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</si>
  <si>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</si>
  <si>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</si>
  <si>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</si>
  <si>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</si>
  <si>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</si>
  <si>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</si>
  <si>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</si>
  <si>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</si>
  <si>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</si>
  <si>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</si>
  <si>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</si>
  <si>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</si>
  <si>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</si>
  <si>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</si>
  <si>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</si>
  <si>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</si>
  <si>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</si>
  <si>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</si>
  <si>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</si>
  <si>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</si>
  <si>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</si>
  <si>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</si>
  <si>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</si>
  <si>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</si>
  <si>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</si>
  <si>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</si>
  <si>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</si>
  <si>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</si>
  <si>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</si>
  <si>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</si>
  <si>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</si>
  <si>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</si>
  <si>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</si>
  <si>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</si>
  <si>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</si>
  <si>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</si>
  <si>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</si>
  <si>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</si>
  <si>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</si>
  <si>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</si>
  <si>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</si>
  <si>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</si>
  <si>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</si>
  <si>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</si>
  <si>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</si>
  <si>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</si>
  <si>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</si>
  <si>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</si>
  <si>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</si>
  <si>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</si>
  <si>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</si>
  <si>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</si>
  <si>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</si>
  <si>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</si>
  <si>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</si>
  <si>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</si>
  <si>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</si>
  <si>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</si>
  <si>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</si>
  <si>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</si>
  <si>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</si>
  <si>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</si>
  <si>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</si>
  <si>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</si>
  <si>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</si>
  <si>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</si>
  <si>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</si>
  <si>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</si>
  <si>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</si>
  <si>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</si>
  <si>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</si>
  <si>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</si>
  <si>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</si>
  <si>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</si>
  <si>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</si>
  <si>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</si>
  <si>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</si>
  <si>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</si>
  <si>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</si>
  <si>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</si>
  <si>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</si>
  <si>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</si>
  <si>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</si>
  <si>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</si>
  <si>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</si>
  <si>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</si>
  <si>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</si>
  <si>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</si>
  <si>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</si>
  <si>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</si>
  <si>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</si>
  <si>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</si>
  <si>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</si>
  <si>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</si>
  <si>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</si>
  <si>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</si>
  <si>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</si>
  <si>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</si>
  <si>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</si>
  <si>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</si>
  <si>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</si>
  <si>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</si>
  <si>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</si>
  <si>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</si>
  <si>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</si>
  <si>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</si>
  <si>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</si>
  <si>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</si>
  <si>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</si>
  <si>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</si>
  <si>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</si>
  <si>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</si>
  <si>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</si>
  <si>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</si>
  <si>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</si>
  <si>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</si>
  <si>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</si>
  <si>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</si>
  <si>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</si>
  <si>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</si>
  <si>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</si>
  <si>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</si>
  <si>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</si>
  <si>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</si>
  <si>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</si>
  <si>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</si>
  <si>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</si>
  <si>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</si>
  <si>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</si>
  <si>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</si>
  <si>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</si>
  <si>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</si>
  <si>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</si>
  <si>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</si>
  <si>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</si>
  <si>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</si>
  <si>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</si>
  <si>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</si>
  <si>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</si>
  <si>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</si>
  <si>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</si>
  <si>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</si>
  <si>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</si>
  <si>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</si>
  <si>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</si>
  <si>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</si>
  <si>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</si>
  <si>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</si>
  <si>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</si>
  <si>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</si>
  <si>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</si>
  <si>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</si>
  <si>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</si>
  <si>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</si>
  <si>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</si>
  <si>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</si>
  <si>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</si>
  <si>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</si>
  <si>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</si>
  <si>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</si>
  <si>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</si>
  <si>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</si>
  <si>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</si>
  <si>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</si>
  <si>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</si>
  <si>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</si>
  <si>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</si>
  <si>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</si>
  <si>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</si>
  <si>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</si>
  <si>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</si>
  <si>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</si>
  <si>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</si>
  <si>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</si>
  <si>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</si>
  <si>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</si>
  <si>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</si>
  <si>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</si>
  <si>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</si>
  <si>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</si>
  <si>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</si>
  <si>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</si>
  <si>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</si>
  <si>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</si>
  <si>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</si>
  <si>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</si>
  <si>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</si>
  <si>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</si>
  <si>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</si>
  <si>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</si>
  <si>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</si>
  <si>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</si>
  <si>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</si>
  <si>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</si>
  <si>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</si>
  <si>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</si>
  <si>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</si>
  <si>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</si>
  <si>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</si>
  <si>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</si>
  <si>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</si>
  <si>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</si>
  <si>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</si>
  <si>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</si>
  <si>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</si>
  <si>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</si>
  <si>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</si>
  <si>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</si>
  <si>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</si>
  <si>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</si>
  <si>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</si>
  <si>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</si>
  <si>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</si>
  <si>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</si>
  <si>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</si>
  <si>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</si>
  <si>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</si>
  <si>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</si>
  <si>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</si>
  <si>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</si>
  <si>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</si>
  <si>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</si>
  <si>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</si>
  <si>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</si>
  <si>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</si>
  <si>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</si>
  <si>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</si>
  <si>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</si>
  <si>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</si>
  <si>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</si>
  <si>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</si>
  <si>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</si>
  <si>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</si>
  <si>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</si>
  <si>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</si>
  <si>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</si>
  <si>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</si>
  <si>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</si>
  <si>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</si>
  <si>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</si>
  <si>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</si>
  <si>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</si>
  <si>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</si>
  <si>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</si>
  <si>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</si>
  <si>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</si>
  <si>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</si>
  <si>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</si>
  <si>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</si>
  <si>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</si>
  <si>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</si>
  <si>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</si>
  <si>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</si>
  <si>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</si>
  <si>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</si>
  <si>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</si>
  <si>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</si>
  <si>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</si>
  <si>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</si>
  <si>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</si>
  <si>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</si>
  <si>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</si>
  <si>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</si>
  <si>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</si>
  <si>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</si>
  <si>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</si>
  <si>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</si>
  <si>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</si>
  <si>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</si>
  <si>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</si>
  <si>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</si>
  <si>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</si>
  <si>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</si>
  <si>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</si>
  <si>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</si>
  <si>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</si>
  <si>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</si>
  <si>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</si>
  <si>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</si>
  <si>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</si>
  <si>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</si>
  <si>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</si>
  <si>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</si>
  <si>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</si>
  <si>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</si>
  <si>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</si>
  <si>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</si>
  <si>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</si>
  <si>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</si>
  <si>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</si>
  <si>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</si>
  <si>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</si>
  <si>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</si>
  <si>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</si>
  <si>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</si>
  <si>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</si>
  <si>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</si>
  <si>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</si>
  <si>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</si>
  <si>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</si>
  <si>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</si>
  <si>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</si>
  <si>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</si>
  <si>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</si>
  <si>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</si>
  <si>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</si>
  <si>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</si>
  <si>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</si>
  <si>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</si>
  <si>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</si>
  <si>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</si>
  <si>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</si>
  <si>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</si>
  <si>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</si>
  <si>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</si>
  <si>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</si>
  <si>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</si>
  <si>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</si>
  <si>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</si>
  <si>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</si>
  <si>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</si>
  <si>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</si>
  <si>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</si>
  <si>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</si>
  <si>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</si>
  <si>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</si>
  <si>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</si>
  <si>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</si>
  <si>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</si>
  <si>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</si>
  <si>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</si>
  <si>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</si>
  <si>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</si>
  <si>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</si>
  <si>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</si>
  <si>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</si>
  <si>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</si>
  <si>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</si>
  <si>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</si>
  <si>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</si>
  <si>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</si>
  <si>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</si>
  <si>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</si>
  <si>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</si>
  <si>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</si>
  <si>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</si>
  <si>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</si>
  <si>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</si>
  <si>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</si>
  <si>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</si>
  <si>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</si>
  <si>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</si>
  <si>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</si>
  <si>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</si>
  <si>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</si>
  <si>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</si>
  <si>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</si>
  <si>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</si>
  <si>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</si>
  <si>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</si>
  <si>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</si>
  <si>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</si>
  <si>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</si>
  <si>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</si>
  <si>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</si>
  <si>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</si>
  <si>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</si>
  <si>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</si>
  <si>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</si>
  <si>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</si>
  <si>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</si>
  <si>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</si>
  <si>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</si>
  <si>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</si>
  <si>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</si>
  <si>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</si>
  <si>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</si>
  <si>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</si>
  <si>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</si>
  <si>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</si>
  <si>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</si>
  <si>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</si>
  <si>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</si>
  <si>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</si>
  <si>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</si>
  <si>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</si>
  <si>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</si>
  <si>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</si>
  <si>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</si>
  <si>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</si>
  <si>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</si>
  <si>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</si>
  <si>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</si>
  <si>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</si>
  <si>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</si>
  <si>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</si>
  <si>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</si>
  <si>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</si>
  <si>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</si>
  <si>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</si>
  <si>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</si>
  <si>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</si>
  <si>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</si>
  <si>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</si>
  <si>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</si>
  <si>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</si>
  <si>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</si>
  <si>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</si>
  <si>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</si>
  <si>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</si>
  <si>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</si>
  <si>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</si>
  <si>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</si>
  <si>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</si>
  <si>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</si>
  <si>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</si>
  <si>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</si>
  <si>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</si>
  <si>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</si>
  <si>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</si>
  <si>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</si>
  <si>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</si>
  <si>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</si>
  <si>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</si>
  <si>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</si>
  <si>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</si>
  <si>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</si>
  <si>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</si>
  <si>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</si>
  <si>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</si>
  <si>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</si>
  <si>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</si>
  <si>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</si>
  <si>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</si>
  <si>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</si>
  <si>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</si>
  <si>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</si>
  <si>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</si>
  <si>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</si>
  <si>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</si>
  <si>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</si>
  <si>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</si>
  <si>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</si>
  <si>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</si>
  <si>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</si>
  <si>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</si>
  <si>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</si>
  <si>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</si>
  <si>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</si>
  <si>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</si>
  <si>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</si>
  <si>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</si>
  <si>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</si>
  <si>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</si>
  <si>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</si>
  <si>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</si>
  <si>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</si>
  <si>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</si>
  <si>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</si>
  <si>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</si>
  <si>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</si>
  <si>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</si>
  <si>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</si>
  <si>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</si>
  <si>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</si>
  <si>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</si>
  <si>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</si>
  <si>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</si>
  <si>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</si>
  <si>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</si>
  <si>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</si>
  <si>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</si>
  <si>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</si>
  <si>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</si>
  <si>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</si>
  <si>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</si>
  <si>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</si>
  <si>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</si>
  <si>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</si>
  <si>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</si>
  <si>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</si>
  <si>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</si>
  <si>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</si>
  <si>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</si>
  <si>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</si>
  <si>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</si>
  <si>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</si>
  <si>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</si>
  <si>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</si>
  <si>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</si>
  <si>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</si>
  <si>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</si>
  <si>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</si>
  <si>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</si>
  <si>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</si>
  <si>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</si>
  <si>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</si>
  <si>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</si>
  <si>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</si>
  <si>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</si>
  <si>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</si>
  <si>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</si>
  <si>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</si>
  <si>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</si>
  <si>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</si>
  <si>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</si>
  <si>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</si>
  <si>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</si>
  <si>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</si>
  <si>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</si>
  <si>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</si>
  <si>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</si>
  <si>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</si>
  <si>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</si>
  <si>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</si>
  <si>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</si>
  <si>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</si>
  <si>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</si>
  <si>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</si>
  <si>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</si>
  <si>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</si>
  <si>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</si>
  <si>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</si>
  <si>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</si>
  <si>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</si>
  <si>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</si>
  <si>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</si>
  <si>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</si>
  <si>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</si>
  <si>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</si>
  <si>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</si>
  <si>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</si>
  <si>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</si>
  <si>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</si>
  <si>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</si>
  <si>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</si>
  <si>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</si>
  <si>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</si>
  <si>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</si>
  <si>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</si>
  <si>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</si>
  <si>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</si>
  <si>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</si>
  <si>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</si>
  <si>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</si>
  <si>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</si>
  <si>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</si>
  <si>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</si>
  <si>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</si>
  <si>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</si>
  <si>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</si>
  <si>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</si>
  <si>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</si>
  <si>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</si>
  <si>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</si>
  <si>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</si>
  <si>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</si>
  <si>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</si>
  <si>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</si>
  <si>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</si>
  <si>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</si>
  <si>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</si>
  <si>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</si>
  <si>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</si>
  <si>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</si>
  <si>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</si>
  <si>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</si>
  <si>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</si>
  <si>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</si>
  <si>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</si>
  <si>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</si>
  <si>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</si>
  <si>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</si>
  <si>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</si>
  <si>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</si>
  <si>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</si>
  <si>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</si>
  <si>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</si>
  <si>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</si>
  <si>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</si>
  <si>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</si>
  <si>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</si>
  <si>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</si>
  <si>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</si>
  <si>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</si>
  <si>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</si>
  <si>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</si>
  <si>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</si>
  <si>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</si>
  <si>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</si>
  <si>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</si>
  <si>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</si>
  <si>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</si>
  <si>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</si>
  <si>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</si>
  <si>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</si>
  <si>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</si>
  <si>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</si>
  <si>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</si>
  <si>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</si>
  <si>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</si>
  <si>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</si>
  <si>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</si>
  <si>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</si>
  <si>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</si>
  <si>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</si>
  <si>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</si>
  <si>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</si>
  <si>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</si>
  <si>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</si>
  <si>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</si>
  <si>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</si>
  <si>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</si>
  <si>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</si>
  <si>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</si>
  <si>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</si>
  <si>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</si>
  <si>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</si>
  <si>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</si>
  <si>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</si>
  <si>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</si>
  <si>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</si>
  <si>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</si>
  <si>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</si>
  <si>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</si>
  <si>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</si>
  <si>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</si>
  <si>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</si>
  <si>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</si>
  <si>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</si>
  <si>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</si>
  <si>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</si>
  <si>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</si>
  <si>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</si>
  <si>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</si>
  <si>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</si>
  <si>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</si>
  <si>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</si>
  <si>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</si>
  <si>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</si>
  <si>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</si>
  <si>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</si>
  <si>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</si>
  <si>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</si>
  <si>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</si>
  <si>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</si>
  <si>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</si>
  <si>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</si>
  <si>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</si>
  <si>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</si>
  <si>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</si>
  <si>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</si>
  <si>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</si>
  <si>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</si>
  <si>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</si>
  <si>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</si>
  <si>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</si>
  <si>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</si>
  <si>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</si>
  <si>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</si>
  <si>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</si>
  <si>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</si>
  <si>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</si>
  <si>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</si>
  <si>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</si>
  <si>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</si>
  <si>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</si>
  <si>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</si>
  <si>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</si>
  <si>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</si>
  <si>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</si>
  <si>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</si>
  <si>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</si>
  <si>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</si>
  <si>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</si>
  <si>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</si>
  <si>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</si>
  <si>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</si>
  <si>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</si>
  <si>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</si>
  <si>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</si>
  <si>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</si>
  <si>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</si>
  <si>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</si>
  <si>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</si>
  <si>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</si>
  <si>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</si>
  <si>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</si>
  <si>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</si>
  <si>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</si>
  <si>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</si>
  <si>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</si>
  <si>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</si>
  <si>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</si>
  <si>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</si>
  <si>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</si>
  <si>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</si>
  <si>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</si>
  <si>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</si>
  <si>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</si>
  <si>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</si>
  <si>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</si>
  <si>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</si>
  <si>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</si>
  <si>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</si>
  <si>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</si>
  <si>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</si>
  <si>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</si>
  <si>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</si>
  <si>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</si>
  <si>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</si>
  <si>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</si>
  <si>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</si>
  <si>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</si>
  <si>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</si>
  <si>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</si>
  <si>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</si>
  <si>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</si>
  <si>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</si>
  <si>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</si>
  <si>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</si>
  <si>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</si>
  <si>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</si>
  <si>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</si>
  <si>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</si>
  <si>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</si>
  <si>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</si>
  <si>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</si>
  <si>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</si>
  <si>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</si>
  <si>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</si>
  <si>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</si>
  <si>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</si>
  <si>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</si>
  <si>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</si>
  <si>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</si>
  <si>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</si>
  <si>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</si>
  <si>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</si>
  <si>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</si>
  <si>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</si>
  <si>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</si>
  <si>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</si>
  <si>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</si>
  <si>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</si>
  <si>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</si>
  <si>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</si>
  <si>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</si>
  <si>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</si>
  <si>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</si>
  <si>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</si>
  <si>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</si>
  <si>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</si>
  <si>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</si>
  <si>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</si>
  <si>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</si>
  <si>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</si>
  <si>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</si>
  <si>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</si>
  <si>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</si>
  <si>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</si>
  <si>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</si>
  <si>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</si>
  <si>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</si>
  <si>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</si>
  <si>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</si>
  <si>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</si>
  <si>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</si>
  <si>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</si>
  <si>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</si>
  <si>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</si>
  <si>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</si>
  <si>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</si>
  <si>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</si>
  <si>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</si>
  <si>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</si>
  <si>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</si>
  <si>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</si>
  <si>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</si>
  <si>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</si>
  <si>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</si>
  <si>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</si>
  <si>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</si>
  <si>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</si>
  <si>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</si>
  <si>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</si>
  <si>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</si>
  <si>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</si>
  <si>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</si>
  <si>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</si>
  <si>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</si>
  <si>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</si>
  <si>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</si>
  <si>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</si>
  <si>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</si>
  <si>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</si>
  <si>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</si>
  <si>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</si>
  <si>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</si>
  <si>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</si>
  <si>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</si>
  <si>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</si>
  <si>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</si>
  <si>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</si>
  <si>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</si>
  <si>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</si>
  <si>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</si>
  <si>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</si>
  <si>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</si>
  <si>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</si>
  <si>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</si>
  <si>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</si>
  <si>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</si>
  <si>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</si>
  <si>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</si>
  <si>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</si>
  <si>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</si>
  <si>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</si>
  <si>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</si>
  <si>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</si>
  <si>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</si>
  <si>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</si>
  <si>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</si>
  <si>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</si>
  <si>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</si>
  <si>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</si>
  <si>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</si>
  <si>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</si>
  <si>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</si>
  <si>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</si>
  <si>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</si>
  <si>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</si>
  <si>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</si>
  <si>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</si>
  <si>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</si>
  <si>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</si>
  <si>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</si>
  <si>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</si>
  <si>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</si>
  <si>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</si>
  <si>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</si>
  <si>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</si>
  <si>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</si>
  <si>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</si>
  <si>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</si>
  <si>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</si>
  <si>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</si>
  <si>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</si>
  <si>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</si>
  <si>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</si>
  <si>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</si>
  <si>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</si>
  <si>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</si>
  <si>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</si>
  <si>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</si>
  <si>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</si>
  <si>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</si>
  <si>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</si>
  <si>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</si>
  <si>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</si>
  <si>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</si>
  <si>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</si>
  <si>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</si>
  <si>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</si>
  <si>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</si>
  <si>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</si>
  <si>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</si>
  <si>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</si>
  <si>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</si>
  <si>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</si>
  <si>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</si>
  <si>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</si>
  <si>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</si>
  <si>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</si>
  <si>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</si>
  <si>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</si>
  <si>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</si>
  <si>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</si>
  <si>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</si>
  <si>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</si>
  <si>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</si>
  <si>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</si>
  <si>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</si>
  <si>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</si>
  <si>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</si>
  <si>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</si>
  <si>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</si>
  <si>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</si>
  <si>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</si>
  <si>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</si>
  <si>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</si>
  <si>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</si>
  <si>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</si>
  <si>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</si>
  <si>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</si>
  <si>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</si>
  <si>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</si>
  <si>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</si>
  <si>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</si>
  <si>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</si>
  <si>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</si>
  <si>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</si>
  <si>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</si>
  <si>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</si>
  <si>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</si>
  <si>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</si>
  <si>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</si>
  <si>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</si>
  <si>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</si>
  <si>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</si>
  <si>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</si>
  <si>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</si>
  <si>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</si>
  <si>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</si>
  <si>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</si>
  <si>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</si>
  <si>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</si>
  <si>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</si>
  <si>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</si>
  <si>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</si>
  <si>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</si>
  <si>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</si>
  <si>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</si>
  <si>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</si>
  <si>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</si>
  <si>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</si>
  <si>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</si>
  <si>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</si>
  <si>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</si>
  <si>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</si>
  <si>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</si>
  <si>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</si>
  <si>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</si>
  <si>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</si>
  <si>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</si>
  <si>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</si>
  <si>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</si>
  <si>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</si>
  <si>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</si>
  <si>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</si>
  <si>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</si>
  <si>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</si>
  <si>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</si>
  <si>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</si>
  <si>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</si>
  <si>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</si>
  <si>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</si>
  <si>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</si>
  <si>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</si>
  <si>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</si>
  <si>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</si>
  <si>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</si>
  <si>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</si>
  <si>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</si>
  <si>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</si>
  <si>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</si>
  <si>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</si>
  <si>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</si>
  <si>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</si>
  <si>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</si>
  <si>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</si>
  <si>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</si>
  <si>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</si>
  <si>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</si>
  <si>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</si>
  <si>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</si>
  <si>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</si>
  <si>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</si>
  <si>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</si>
  <si>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</si>
  <si>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</si>
  <si>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</si>
  <si>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</si>
  <si>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</si>
  <si>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</si>
  <si>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</si>
  <si>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</si>
  <si>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</si>
  <si>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</si>
  <si>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</si>
  <si>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</si>
  <si>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</si>
  <si>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</si>
  <si>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</si>
  <si>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</si>
  <si>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</si>
  <si>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</si>
  <si>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</si>
  <si>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</si>
  <si>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</si>
  <si>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</si>
  <si>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</si>
  <si>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</si>
  <si>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</si>
  <si>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</si>
  <si>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</si>
  <si>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</si>
  <si>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</si>
  <si>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</si>
  <si>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</si>
  <si>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</si>
  <si>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</si>
  <si>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</si>
  <si>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</si>
  <si>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</si>
  <si>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</si>
  <si>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</si>
  <si>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</si>
  <si>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</si>
  <si>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</si>
  <si>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</si>
  <si>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</si>
  <si>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</si>
  <si>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</si>
  <si>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</si>
  <si>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</si>
  <si>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</si>
  <si>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</si>
  <si>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</si>
  <si>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</si>
  <si>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</si>
  <si>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</si>
  <si>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</si>
  <si>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</si>
  <si>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</si>
  <si>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</si>
  <si>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</si>
  <si>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</si>
  <si>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</si>
  <si>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</si>
  <si>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</si>
  <si>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</si>
  <si>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</si>
  <si>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</si>
  <si>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</si>
  <si>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</si>
  <si>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</si>
  <si>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</si>
  <si>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</si>
  <si>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</si>
  <si>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</si>
  <si>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</si>
  <si>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</si>
  <si>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</si>
  <si>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</si>
  <si>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</si>
  <si>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</si>
  <si>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</si>
  <si>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</si>
  <si>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</si>
  <si>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</si>
  <si>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</si>
  <si>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</si>
  <si>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</si>
  <si>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</si>
  <si>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</si>
  <si>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</si>
  <si>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</si>
  <si>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</si>
  <si>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</si>
  <si>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</si>
  <si>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</si>
  <si>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</si>
  <si>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</si>
  <si>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</si>
  <si>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</si>
  <si>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</si>
  <si>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</si>
  <si>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</si>
  <si>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</si>
  <si>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</si>
  <si>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</si>
  <si>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</si>
  <si>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</si>
  <si>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</si>
  <si>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</si>
  <si>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</si>
  <si>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</si>
  <si>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</si>
  <si>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</si>
  <si>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</si>
  <si>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</si>
  <si>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</si>
  <si>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</si>
  <si>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</si>
  <si>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</si>
  <si>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</si>
  <si>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</si>
  <si>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</si>
  <si>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</si>
  <si>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</si>
  <si>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</si>
  <si>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</si>
  <si>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</si>
  <si>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</si>
  <si>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</si>
  <si>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</si>
  <si>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</si>
  <si>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</si>
  <si>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</si>
  <si>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</si>
  <si>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</si>
  <si>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</si>
  <si>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</si>
  <si>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</si>
  <si>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</si>
  <si>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</si>
  <si>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</si>
  <si>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</si>
  <si>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</si>
  <si>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</si>
  <si>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</si>
  <si>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</si>
  <si>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</si>
  <si>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</si>
  <si>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</si>
  <si>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</si>
  <si>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</si>
  <si>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</si>
  <si>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</si>
  <si>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</si>
  <si>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</si>
  <si>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</si>
  <si>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</si>
  <si>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</si>
  <si>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</si>
  <si>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</si>
  <si>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</si>
  <si>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</si>
  <si>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</si>
  <si>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</si>
  <si>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</si>
  <si>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</si>
  <si>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</si>
  <si>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</si>
  <si>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</si>
  <si>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</si>
  <si>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</si>
  <si>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</si>
  <si>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</si>
  <si>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</si>
  <si>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</si>
  <si>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</si>
  <si>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</si>
  <si>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</si>
  <si>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</si>
  <si>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</si>
  <si>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</si>
  <si>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</si>
  <si>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</si>
  <si>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</si>
  <si>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</si>
  <si>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</si>
  <si>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</si>
  <si>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</si>
  <si>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</si>
  <si>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</si>
  <si>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</si>
  <si>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</si>
  <si>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</si>
  <si>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</si>
  <si>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</si>
  <si>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</si>
  <si>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</si>
  <si>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</si>
  <si>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</si>
  <si>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</si>
  <si>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</si>
  <si>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</si>
  <si>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</si>
  <si>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</si>
  <si>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</si>
  <si>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</si>
  <si>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</si>
  <si>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</si>
  <si>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</si>
  <si>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</si>
  <si>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</si>
  <si>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</si>
  <si>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</si>
  <si>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</si>
  <si>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</si>
  <si>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</si>
  <si>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</si>
  <si>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</si>
  <si>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</si>
  <si>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</si>
  <si>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</si>
  <si>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</si>
  <si>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</si>
  <si>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</si>
  <si>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</si>
  <si>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</si>
  <si>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</si>
  <si>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</si>
  <si>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</si>
  <si>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</si>
  <si>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</si>
  <si>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</si>
  <si>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</si>
  <si>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</si>
  <si>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</si>
  <si>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</si>
  <si>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</si>
  <si>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</si>
  <si>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</si>
  <si>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</si>
  <si>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</si>
  <si>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</si>
  <si>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</si>
  <si>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</si>
  <si>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</si>
  <si>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</si>
  <si>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</si>
  <si>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</si>
  <si>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</si>
  <si>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</si>
  <si>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</si>
  <si>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</si>
  <si>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</si>
  <si>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</si>
  <si>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</si>
  <si>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</si>
  <si>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</si>
  <si>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</si>
  <si>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</si>
  <si>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</si>
  <si>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</si>
  <si>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</si>
  <si>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</si>
  <si>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</si>
  <si>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</si>
  <si>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</si>
  <si>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</si>
  <si>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</si>
  <si>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</si>
  <si>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</si>
  <si>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</si>
  <si>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</si>
  <si>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</si>
  <si>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</si>
  <si>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</si>
  <si>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</si>
  <si>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</si>
  <si>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</si>
  <si>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</si>
  <si>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</si>
  <si>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</si>
  <si>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</si>
  <si>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</si>
  <si>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</si>
  <si>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</si>
  <si>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</si>
  <si>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</si>
  <si>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</si>
  <si>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</si>
  <si>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</si>
  <si>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</si>
  <si>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</si>
  <si>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</si>
  <si>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</si>
  <si>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</si>
  <si>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</si>
  <si>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</si>
  <si>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</si>
  <si>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</si>
  <si>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</si>
  <si>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</si>
  <si>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</si>
  <si>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</si>
  <si>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</si>
  <si>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</si>
  <si>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</si>
  <si>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</si>
  <si>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</si>
  <si>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</si>
  <si>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</si>
  <si>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</si>
  <si>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</si>
  <si>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</si>
  <si>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</si>
  <si>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</si>
  <si>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</si>
  <si>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</si>
  <si>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</si>
  <si>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</si>
  <si>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</si>
  <si>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</si>
  <si>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</si>
  <si>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</si>
  <si>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</si>
  <si>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</si>
  <si>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</si>
  <si>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</si>
  <si>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</si>
  <si>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</si>
  <si>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</si>
  <si>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</si>
  <si>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</si>
  <si>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</si>
  <si>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</si>
  <si>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</si>
  <si>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</si>
  <si>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</si>
  <si>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</si>
  <si>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</si>
  <si>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</si>
  <si>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</si>
  <si>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</si>
  <si>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</si>
  <si>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</si>
  <si>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</si>
  <si>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</si>
  <si>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</si>
  <si>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</si>
  <si>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</si>
  <si>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</si>
  <si>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</si>
  <si>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</si>
  <si>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</si>
  <si>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</si>
  <si>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</si>
  <si>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</si>
  <si>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</si>
  <si>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</si>
  <si>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</si>
  <si>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</si>
  <si>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</si>
  <si>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</si>
  <si>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</si>
  <si>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</si>
  <si>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</si>
  <si>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</si>
  <si>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</si>
  <si>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</si>
  <si>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</si>
  <si>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</si>
  <si>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</si>
  <si>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</si>
  <si>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</si>
  <si>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</si>
  <si>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</si>
  <si>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</si>
  <si>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</si>
  <si>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</si>
  <si>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</si>
  <si>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</si>
  <si>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</si>
  <si>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</si>
  <si>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</si>
  <si>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</si>
  <si>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</si>
  <si>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</si>
  <si>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</si>
  <si>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</si>
  <si>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</si>
  <si>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</si>
  <si>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</si>
  <si>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</si>
  <si>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</si>
  <si>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</si>
  <si>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</si>
  <si>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</si>
  <si>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</si>
  <si>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</si>
  <si>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</si>
  <si>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</si>
  <si>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</si>
  <si>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</si>
  <si>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</si>
  <si>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</si>
  <si>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</si>
  <si>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</si>
  <si>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</si>
  <si>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</si>
  <si>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</si>
  <si>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</si>
  <si>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</si>
  <si>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</si>
  <si>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</si>
  <si>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</si>
  <si>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</si>
  <si>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</si>
  <si>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</si>
  <si>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</si>
  <si>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</si>
  <si>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</si>
  <si>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</si>
  <si>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</si>
  <si>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</si>
  <si>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</si>
  <si>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</si>
  <si>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</si>
  <si>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</si>
  <si>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</si>
  <si>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</si>
  <si>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</si>
  <si>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</si>
  <si>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</si>
  <si>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</si>
  <si>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</si>
  <si>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</si>
  <si>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</si>
  <si>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</si>
  <si>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</si>
  <si>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</si>
  <si>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</si>
  <si>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</si>
  <si>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</si>
  <si>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</si>
  <si>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</si>
  <si>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</si>
  <si>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</si>
  <si>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</si>
  <si>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</si>
  <si>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</si>
  <si>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</si>
  <si>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</si>
  <si>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</si>
  <si>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</si>
  <si>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</si>
  <si>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</si>
  <si>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</si>
  <si>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</si>
  <si>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</si>
  <si>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</si>
  <si>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</si>
  <si>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</si>
  <si>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</si>
  <si>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</si>
  <si>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</si>
  <si>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</si>
  <si>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</si>
  <si>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</si>
  <si>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</si>
  <si>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</si>
  <si>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</si>
  <si>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</si>
  <si>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</si>
  <si>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</si>
  <si>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</si>
  <si>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</si>
  <si>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</si>
  <si>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</si>
  <si>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</si>
  <si>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</si>
  <si>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</si>
  <si>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</si>
  <si>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</si>
  <si>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</si>
  <si>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</si>
  <si>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</si>
  <si>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</si>
  <si>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</si>
  <si>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</si>
  <si>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</si>
  <si>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</si>
  <si>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</si>
  <si>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</si>
  <si>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</si>
  <si>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</si>
  <si>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</si>
  <si>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</si>
  <si>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</si>
  <si>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</si>
  <si>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</si>
  <si>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</si>
  <si>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</si>
  <si>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</si>
  <si>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</si>
  <si>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</si>
  <si>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</si>
  <si>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</si>
  <si>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</si>
  <si>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</si>
  <si>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</si>
  <si>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</si>
  <si>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</si>
  <si>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</si>
  <si>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</si>
  <si>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</si>
  <si>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</si>
  <si>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</si>
  <si>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</si>
  <si>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</si>
  <si>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</si>
  <si>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</si>
  <si>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</si>
  <si>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</si>
  <si>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</si>
  <si>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</si>
  <si>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</si>
  <si>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</si>
  <si>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</si>
  <si>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</si>
  <si>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</si>
  <si>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</si>
  <si>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</si>
  <si>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</si>
  <si>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</si>
  <si>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</si>
  <si>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</si>
  <si>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</si>
  <si>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</si>
  <si>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</si>
  <si>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</si>
  <si>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</si>
  <si>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</si>
  <si>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</si>
  <si>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</si>
  <si>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</si>
  <si>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</si>
  <si>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</si>
  <si>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</si>
  <si>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</si>
  <si>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</si>
  <si>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</si>
  <si>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</si>
  <si>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</si>
  <si>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</si>
  <si>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</si>
  <si>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</si>
  <si>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</si>
  <si>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</si>
  <si>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</si>
  <si>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</si>
  <si>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</si>
  <si>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</si>
  <si>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</si>
  <si>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</si>
  <si>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</si>
  <si>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</si>
  <si>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</si>
  <si>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</si>
  <si>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</si>
  <si>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</si>
  <si>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</si>
  <si>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</si>
  <si>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</si>
  <si>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</si>
  <si>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</si>
  <si>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</si>
  <si>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</si>
  <si>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</si>
  <si>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</si>
  <si>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</si>
  <si>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</si>
  <si>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</si>
  <si>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</si>
  <si>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</si>
  <si>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</si>
  <si>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</si>
  <si>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</si>
  <si>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</si>
  <si>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</si>
  <si>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</si>
  <si>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</si>
  <si>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</si>
  <si>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</si>
  <si>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</si>
  <si>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</si>
  <si>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</si>
  <si>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</si>
  <si>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</si>
  <si>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</si>
  <si>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</si>
  <si>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</si>
  <si>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</si>
  <si>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</si>
  <si>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</si>
  <si>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</si>
  <si>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</si>
  <si>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</si>
  <si>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</si>
  <si>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</si>
  <si>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</si>
  <si>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</si>
  <si>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</si>
  <si>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</si>
  <si>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</si>
  <si>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</si>
  <si>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</si>
  <si>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</si>
  <si>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</si>
  <si>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</si>
  <si>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</si>
  <si>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</si>
  <si>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</si>
  <si>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</si>
  <si>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</si>
  <si>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</si>
  <si>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</si>
  <si>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</si>
  <si>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</si>
  <si>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</si>
  <si>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</si>
  <si>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</si>
  <si>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</si>
  <si>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</si>
  <si>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</si>
  <si>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</si>
  <si>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</si>
  <si>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</si>
  <si>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</si>
  <si>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</si>
  <si>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</si>
  <si>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</si>
  <si>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</si>
  <si>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</si>
  <si>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</si>
  <si>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</si>
  <si>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</si>
  <si>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</si>
  <si>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</si>
  <si>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</si>
  <si>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</si>
  <si>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</si>
  <si>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</si>
  <si>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</si>
  <si>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</si>
  <si>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</si>
  <si>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</si>
  <si>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</si>
  <si>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</si>
  <si>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</si>
  <si>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</si>
  <si>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</si>
  <si>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</si>
  <si>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</si>
  <si>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</si>
  <si>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</si>
  <si>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</si>
  <si>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</si>
  <si>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</si>
  <si>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</si>
  <si>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</si>
  <si>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</si>
  <si>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</si>
  <si>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</si>
  <si>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</si>
  <si>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</si>
  <si>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</si>
  <si>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</si>
  <si>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</si>
  <si>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</si>
  <si>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</si>
  <si>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</si>
  <si>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</si>
  <si>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</si>
  <si>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</si>
  <si>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</si>
  <si>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</si>
  <si>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</si>
  <si>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</si>
  <si>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</si>
  <si>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</si>
  <si>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</si>
  <si>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</si>
  <si>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</si>
  <si>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</si>
  <si>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</si>
  <si>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</si>
  <si>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</si>
  <si>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</si>
  <si>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</si>
  <si>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</si>
  <si>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</si>
  <si>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</si>
  <si>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</si>
  <si>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</si>
  <si>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</si>
  <si>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</si>
  <si>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</si>
  <si>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</si>
  <si>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</si>
  <si>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</si>
  <si>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</si>
  <si>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</si>
  <si>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</si>
  <si>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</si>
  <si>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</si>
  <si>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</si>
  <si>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</si>
  <si>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</si>
  <si>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</si>
  <si>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</si>
  <si>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</si>
  <si>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</si>
  <si>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</si>
  <si>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</si>
  <si>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</si>
  <si>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</si>
  <si>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</si>
  <si>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</si>
  <si>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</si>
  <si>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</si>
  <si>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</si>
  <si>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</si>
  <si>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</si>
  <si>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</si>
  <si>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</si>
  <si>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</si>
  <si>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</si>
  <si>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</si>
  <si>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</si>
  <si>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</si>
  <si>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</si>
  <si>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</si>
  <si>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</si>
  <si>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</si>
  <si>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</si>
  <si>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</si>
  <si>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</si>
  <si>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</si>
  <si>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</si>
  <si>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</si>
  <si>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</si>
  <si>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</si>
  <si>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</si>
  <si>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</si>
  <si>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</si>
  <si>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</si>
  <si>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</si>
  <si>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</si>
  <si>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</si>
  <si>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</si>
  <si>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</si>
  <si>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</si>
  <si>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</si>
  <si>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</si>
  <si>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</si>
  <si>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</si>
  <si>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</si>
  <si>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</si>
  <si>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</si>
  <si>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</si>
  <si>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</si>
  <si>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</si>
  <si>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</si>
  <si>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</si>
  <si>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</si>
  <si>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</si>
  <si>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</si>
  <si>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</si>
  <si>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</si>
  <si>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</si>
  <si>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</si>
  <si>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</si>
  <si>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</si>
  <si>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</si>
  <si>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</si>
  <si>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</si>
  <si>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</si>
  <si>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</si>
  <si>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</si>
  <si>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</si>
  <si>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</si>
  <si>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</si>
  <si>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</si>
  <si>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</si>
  <si>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</si>
  <si>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</si>
  <si>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</si>
  <si>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</si>
  <si>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</si>
  <si>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</si>
  <si>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</si>
  <si>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</si>
  <si>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</si>
  <si>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</si>
  <si>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</si>
  <si>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</si>
  <si>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</si>
  <si>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</si>
  <si>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</si>
  <si>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</si>
  <si>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</si>
  <si>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</si>
  <si>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</si>
  <si>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</si>
  <si>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</si>
  <si>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</si>
  <si>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</si>
  <si>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</si>
  <si>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</si>
  <si>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</si>
  <si>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</si>
  <si>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</si>
  <si>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</si>
  <si>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</si>
  <si>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</si>
  <si>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</si>
  <si>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</si>
  <si>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</si>
  <si>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</si>
  <si>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</si>
  <si>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</si>
  <si>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</si>
  <si>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</si>
  <si>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</si>
  <si>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</si>
  <si>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</si>
  <si>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</si>
  <si>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</si>
  <si>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</si>
  <si>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</si>
  <si>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</si>
  <si>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</si>
  <si>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</si>
  <si>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</si>
  <si>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</si>
  <si>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</si>
  <si>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</si>
  <si>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</si>
  <si>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</si>
  <si>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</si>
  <si>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</si>
  <si>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</si>
  <si>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</si>
  <si>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</si>
  <si>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</si>
  <si>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</si>
  <si>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</si>
  <si>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</si>
  <si>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</si>
  <si>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</si>
  <si>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</si>
  <si>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</si>
  <si>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</si>
  <si>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</si>
  <si>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</si>
  <si>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</si>
  <si>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</si>
  <si>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</si>
  <si>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</si>
  <si>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</si>
  <si>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</si>
  <si>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</si>
  <si>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</si>
  <si>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</si>
  <si>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</si>
  <si>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</si>
  <si>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</si>
  <si>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</si>
  <si>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</si>
  <si>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</si>
  <si>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</si>
  <si>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</si>
  <si>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</si>
  <si>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</si>
  <si>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</si>
  <si>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</si>
  <si>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</si>
  <si>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</si>
  <si>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</si>
  <si>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</si>
  <si>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</si>
  <si>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</si>
  <si>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</si>
  <si>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</si>
  <si>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</si>
  <si>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</si>
  <si>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</si>
  <si>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</si>
  <si>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</si>
  <si>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</si>
  <si>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</si>
  <si>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</si>
  <si>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</si>
  <si>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</si>
  <si>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</si>
  <si>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</si>
  <si>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</si>
  <si>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</si>
  <si>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</si>
  <si>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</si>
  <si>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</si>
  <si>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</si>
  <si>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</si>
  <si>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</si>
  <si>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</si>
  <si>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</si>
  <si>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</si>
  <si>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</si>
  <si>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</si>
  <si>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</si>
  <si>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</si>
  <si>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</si>
  <si>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</si>
  <si>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</si>
  <si>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</si>
  <si>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</si>
  <si>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</si>
  <si>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</si>
  <si>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</si>
  <si>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</si>
  <si>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</si>
  <si>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</si>
  <si>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</si>
  <si>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</si>
  <si>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</si>
  <si>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</si>
  <si>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</si>
  <si>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</si>
  <si>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</si>
  <si>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</si>
  <si>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</si>
  <si>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</si>
  <si>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</si>
  <si>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</si>
  <si>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</si>
  <si>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</si>
  <si>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</si>
  <si>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</si>
  <si>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</si>
  <si>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</si>
  <si>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</si>
  <si>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</si>
  <si>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</si>
  <si>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</si>
  <si>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</si>
  <si>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</si>
  <si>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</si>
  <si>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</si>
  <si>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</si>
  <si>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</si>
  <si>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</si>
  <si>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</si>
  <si>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</si>
  <si>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</si>
  <si>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</si>
  <si>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</si>
  <si>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</si>
  <si>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</si>
  <si>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</si>
  <si>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</si>
  <si>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</si>
  <si>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</si>
  <si>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</si>
  <si>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</si>
  <si>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</si>
  <si>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</si>
  <si>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</si>
  <si>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</si>
  <si>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</si>
  <si>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</si>
  <si>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</si>
  <si>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</si>
  <si>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</si>
  <si>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</si>
  <si>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</si>
  <si>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</si>
  <si>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</si>
  <si>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</si>
  <si>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</si>
  <si>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</si>
  <si>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</si>
  <si>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</si>
  <si>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</si>
  <si>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</si>
  <si>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</si>
  <si>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</si>
  <si>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</si>
  <si>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</si>
  <si>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</si>
  <si>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</si>
  <si>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</si>
  <si>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</si>
  <si>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</si>
  <si>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</si>
  <si>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</si>
  <si>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</si>
  <si>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</si>
  <si>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</si>
  <si>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</si>
  <si>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</si>
  <si>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</si>
  <si>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</si>
  <si>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</si>
  <si>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</si>
  <si>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</si>
  <si>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</si>
  <si>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</si>
  <si>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</si>
  <si>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</si>
  <si>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</si>
  <si>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</si>
  <si>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</si>
  <si>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</si>
  <si>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</si>
  <si>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</si>
  <si>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</si>
  <si>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</si>
  <si>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</si>
  <si>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</si>
  <si>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</si>
  <si>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</si>
  <si>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</si>
  <si>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</si>
  <si>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</si>
  <si>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</si>
  <si>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</si>
  <si>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</si>
  <si>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</si>
  <si>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</si>
  <si>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</si>
  <si>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</si>
  <si>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</si>
  <si>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</si>
  <si>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</si>
  <si>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</si>
  <si>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</si>
  <si>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</si>
  <si>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</si>
  <si>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</si>
  <si>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</si>
  <si>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</si>
  <si>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</si>
  <si>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</si>
  <si>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</si>
  <si>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</si>
  <si>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</si>
  <si>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</si>
  <si>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</si>
  <si>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</si>
  <si>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</si>
  <si>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</si>
  <si>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</si>
  <si>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</si>
  <si>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</si>
  <si>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</si>
  <si>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</si>
  <si>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</si>
  <si>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</si>
  <si>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</si>
  <si>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</si>
  <si>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</si>
  <si>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</si>
  <si>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</si>
  <si>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</si>
  <si>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</si>
  <si>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</si>
  <si>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</si>
  <si>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</si>
  <si>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</si>
  <si>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</si>
  <si>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</si>
  <si>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</si>
  <si>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</si>
  <si>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</si>
  <si>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</si>
  <si>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</si>
  <si>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</si>
  <si>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</si>
  <si>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</si>
  <si>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</si>
  <si>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</si>
  <si>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</si>
  <si>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</si>
  <si>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</si>
  <si>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</si>
  <si>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</si>
  <si>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</si>
  <si>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</si>
  <si>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</si>
  <si>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</si>
  <si>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</si>
  <si>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</si>
  <si>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</si>
  <si>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</si>
  <si>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</si>
  <si>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</si>
  <si>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</si>
  <si>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</si>
  <si>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</si>
  <si>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</si>
  <si>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</si>
  <si>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</si>
  <si>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</si>
  <si>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</si>
  <si>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</si>
  <si>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</si>
  <si>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</si>
  <si>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</si>
  <si>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</si>
  <si>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</si>
  <si>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</si>
  <si>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</si>
  <si>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</si>
  <si>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</si>
  <si>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</si>
  <si>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</si>
  <si>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</si>
  <si>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</si>
  <si>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</si>
  <si>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</si>
  <si>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</si>
  <si>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</si>
  <si>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</si>
  <si>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</si>
  <si>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</si>
  <si>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</si>
  <si>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</si>
  <si>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</si>
  <si>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</si>
  <si>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</si>
  <si>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</si>
  <si>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</si>
  <si>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</si>
  <si>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</si>
  <si>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</si>
  <si>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</si>
  <si>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</si>
  <si>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</si>
  <si>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</si>
  <si>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</si>
  <si>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</si>
  <si>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</si>
  <si>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</si>
  <si>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</si>
  <si>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</si>
  <si>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</si>
  <si>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</si>
  <si>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</si>
  <si>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</si>
  <si>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</si>
  <si>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</si>
  <si>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</si>
  <si>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</si>
  <si>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</si>
  <si>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</si>
  <si>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</si>
  <si>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</si>
  <si>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</si>
  <si>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</si>
  <si>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</si>
  <si>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</si>
  <si>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</si>
  <si>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</si>
  <si>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</si>
  <si>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</si>
  <si>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</si>
  <si>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</si>
  <si>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</si>
  <si>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</si>
  <si>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</si>
  <si>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</si>
  <si>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</si>
  <si>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</si>
  <si>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</si>
  <si>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</si>
  <si>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</si>
  <si>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</si>
  <si>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</si>
  <si>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</si>
  <si>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</si>
  <si>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</si>
  <si>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</si>
  <si>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</si>
  <si>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</si>
  <si>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</si>
  <si>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</si>
  <si>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</si>
  <si>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</si>
  <si>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</si>
  <si>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</si>
  <si>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</si>
  <si>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</si>
  <si>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</si>
  <si>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</si>
  <si>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</si>
  <si>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</si>
  <si>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</si>
  <si>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</si>
  <si>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</si>
  <si>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</si>
  <si>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</si>
  <si>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</si>
  <si>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</si>
  <si>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</si>
  <si>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</si>
  <si>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</si>
  <si>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</si>
  <si>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</si>
  <si>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</si>
  <si>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</si>
  <si>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</si>
  <si>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</si>
  <si>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</si>
  <si>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</si>
  <si>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</si>
  <si>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</si>
  <si>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</si>
  <si>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</si>
  <si>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</si>
  <si>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</si>
  <si>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</si>
  <si>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</si>
  <si>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</si>
  <si>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</si>
  <si>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</si>
  <si>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</si>
  <si>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</si>
  <si>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</si>
  <si>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</si>
  <si>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</si>
  <si>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</si>
  <si>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</si>
  <si>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</si>
  <si>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</si>
  <si>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</si>
  <si>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</si>
  <si>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</si>
  <si>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</si>
  <si>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</si>
  <si>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</si>
  <si>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</si>
  <si>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</si>
  <si>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</si>
  <si>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</si>
  <si>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</si>
  <si>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</si>
  <si>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</si>
  <si>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</si>
  <si>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</si>
  <si>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</si>
  <si>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</si>
  <si>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</si>
  <si>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</si>
  <si>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</si>
  <si>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</si>
  <si>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</si>
  <si>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</si>
  <si>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</si>
  <si>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</si>
  <si>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</si>
  <si>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</si>
  <si>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</si>
  <si>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</si>
  <si>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</si>
  <si>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</si>
  <si>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</si>
  <si>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</si>
  <si>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</si>
  <si>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</si>
  <si>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</si>
  <si>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</si>
  <si>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</si>
  <si>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</si>
  <si>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</si>
  <si>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</si>
  <si>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</si>
  <si>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</si>
  <si>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</si>
  <si>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</si>
  <si>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</si>
  <si>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</si>
  <si>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</si>
  <si>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</si>
  <si>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</si>
  <si>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</si>
  <si>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</si>
  <si>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</si>
  <si>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</si>
  <si>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</si>
  <si>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</si>
  <si>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</si>
  <si>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</si>
  <si>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</si>
  <si>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</si>
  <si>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</si>
  <si>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</si>
  <si>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</si>
  <si>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</si>
  <si>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</si>
  <si>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</si>
  <si>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</si>
  <si>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</si>
  <si>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</si>
  <si>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</si>
  <si>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</si>
  <si>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</si>
  <si>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</si>
  <si>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</si>
  <si>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</si>
  <si>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</si>
  <si>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</si>
  <si>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</si>
  <si>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</si>
  <si>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</si>
  <si>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</si>
  <si>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</si>
  <si>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</si>
  <si>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</si>
  <si>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</si>
  <si>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</si>
  <si>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</si>
  <si>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</si>
  <si>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</si>
  <si>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</si>
  <si>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</si>
  <si>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</si>
  <si>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</si>
  <si>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</si>
  <si>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</si>
  <si>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</si>
  <si>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</si>
  <si>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</si>
  <si>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</si>
  <si>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</si>
  <si>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</si>
  <si>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</si>
  <si>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</si>
  <si>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</si>
  <si>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</si>
  <si>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</si>
  <si>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</si>
  <si>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</si>
  <si>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</si>
  <si>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</si>
  <si>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</si>
  <si>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</si>
  <si>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</si>
  <si>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</si>
  <si>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</si>
  <si>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</si>
  <si>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</si>
  <si>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</si>
  <si>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</si>
  <si>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</si>
  <si>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</si>
  <si>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</si>
  <si>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</si>
  <si>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</si>
  <si>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</si>
  <si>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</si>
  <si>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</si>
  <si>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</si>
  <si>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</si>
  <si>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</si>
  <si>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</si>
  <si>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</si>
  <si>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</si>
  <si>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</si>
  <si>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</si>
  <si>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</si>
  <si>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</si>
  <si>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</si>
  <si>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</si>
  <si>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</si>
  <si>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</si>
  <si>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</si>
  <si>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</si>
  <si>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</si>
  <si>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</si>
  <si>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</si>
  <si>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</si>
  <si>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</si>
  <si>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</si>
  <si>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</si>
  <si>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</si>
  <si>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</si>
  <si>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</si>
  <si>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</si>
  <si>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</si>
  <si>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</si>
  <si>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</si>
  <si>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</si>
  <si>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</si>
  <si>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</si>
  <si>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</si>
  <si>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</si>
  <si>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</si>
  <si>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</si>
  <si>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</si>
  <si>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</si>
  <si>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</si>
  <si>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</si>
  <si>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</si>
  <si>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</si>
  <si>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</si>
  <si>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</si>
  <si>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</si>
  <si>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</si>
  <si>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</si>
  <si>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</si>
  <si>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</si>
  <si>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</si>
  <si>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</si>
  <si>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</si>
  <si>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</si>
  <si>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</si>
  <si>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</si>
  <si>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</si>
  <si>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</si>
  <si>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</si>
  <si>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</si>
  <si>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</si>
  <si>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</si>
  <si>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</si>
  <si>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</si>
  <si>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</si>
  <si>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</si>
  <si>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</si>
  <si>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</si>
  <si>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</si>
  <si>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</si>
  <si>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</si>
  <si>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</si>
  <si>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</si>
  <si>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</si>
  <si>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</si>
  <si>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</si>
  <si>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</si>
  <si>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</si>
  <si>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</si>
  <si>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</si>
  <si>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</si>
  <si>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</si>
  <si>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</si>
  <si>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</si>
  <si>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</si>
  <si>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</si>
  <si>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</si>
  <si>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</si>
  <si>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</si>
  <si>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</si>
  <si>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</si>
  <si>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</si>
  <si>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</si>
  <si>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</si>
  <si>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</si>
  <si>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</si>
  <si>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</si>
  <si>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</si>
  <si>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</si>
  <si>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</si>
  <si>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</si>
  <si>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</si>
  <si>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</si>
  <si>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</si>
  <si>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</si>
  <si>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</si>
  <si>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</si>
  <si>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</si>
  <si>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</si>
  <si>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</si>
  <si>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</si>
  <si>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</si>
  <si>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</si>
  <si>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</si>
  <si>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</si>
  <si>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</si>
  <si>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</si>
  <si>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</si>
  <si>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</si>
  <si>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</si>
  <si>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</si>
  <si>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</si>
  <si>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</si>
  <si>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</si>
  <si>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</si>
  <si>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</si>
  <si>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</si>
  <si>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</si>
  <si>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</si>
  <si>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</si>
  <si>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</si>
  <si>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</si>
  <si>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</si>
  <si>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</si>
  <si>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</si>
  <si>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</si>
  <si>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</si>
  <si>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</si>
  <si>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</si>
  <si>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</si>
  <si>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</si>
  <si>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</si>
  <si>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</si>
  <si>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</si>
  <si>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</si>
  <si>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</si>
  <si>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</si>
  <si>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</si>
  <si>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</si>
  <si>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</si>
  <si>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</si>
  <si>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</si>
  <si>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</si>
  <si>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</si>
  <si>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</si>
  <si>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</si>
  <si>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</si>
  <si>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</si>
  <si>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</si>
  <si>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</si>
  <si>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</si>
  <si>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</si>
  <si>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</si>
  <si>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</si>
  <si>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</si>
  <si>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</si>
  <si>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</si>
  <si>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</si>
  <si>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</si>
  <si>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</si>
  <si>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</si>
  <si>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</si>
  <si>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</si>
  <si>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</si>
  <si>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</si>
  <si>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</si>
  <si>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</si>
  <si>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</si>
  <si>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</si>
  <si>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</si>
  <si>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</si>
  <si>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</si>
  <si>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</si>
  <si>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</si>
  <si>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</si>
  <si>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</si>
  <si>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</si>
  <si>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</si>
  <si>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</si>
  <si>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</si>
  <si>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</si>
  <si>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</si>
  <si>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</si>
  <si>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</si>
  <si>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</si>
  <si>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</si>
  <si>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</si>
  <si>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</si>
  <si>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</si>
  <si>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</si>
  <si>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</si>
  <si>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</si>
  <si>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</si>
  <si>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</si>
  <si>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</si>
  <si>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</si>
  <si>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</si>
  <si>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</si>
  <si>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</si>
  <si>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</si>
  <si>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</si>
  <si>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</si>
  <si>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</si>
  <si>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</si>
  <si>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</si>
  <si>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</si>
  <si>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</si>
  <si>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</si>
  <si>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</si>
  <si>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</si>
  <si>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</si>
  <si>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</si>
  <si>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</si>
  <si>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</si>
  <si>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</si>
  <si>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</si>
  <si>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</si>
  <si>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</si>
  <si>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</si>
  <si>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</si>
  <si>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</si>
  <si>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</si>
  <si>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</si>
  <si>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</si>
  <si>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</si>
  <si>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</si>
  <si>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</si>
  <si>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</si>
  <si>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</si>
  <si>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</si>
  <si>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</si>
  <si>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</si>
  <si>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</si>
  <si>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</si>
  <si>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</si>
  <si>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</si>
  <si>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</si>
  <si>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</si>
  <si>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</si>
  <si>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</si>
  <si>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</si>
  <si>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</si>
  <si>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</si>
  <si>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</si>
  <si>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</si>
  <si>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</si>
  <si>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</si>
  <si>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</si>
  <si>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</si>
  <si>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</si>
  <si>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</si>
  <si>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</si>
  <si>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</si>
  <si>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</si>
  <si>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</si>
  <si>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</si>
  <si>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</si>
  <si>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</si>
  <si>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</si>
  <si>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</si>
  <si>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</si>
  <si>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</si>
  <si>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</si>
  <si>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</si>
  <si>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</si>
  <si>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</si>
  <si>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</si>
  <si>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</si>
  <si>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</si>
  <si>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</si>
  <si>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</si>
  <si>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</si>
  <si>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</si>
  <si>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</si>
  <si>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</si>
  <si>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</si>
  <si>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</si>
  <si>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</si>
  <si>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</si>
  <si>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</si>
  <si>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</si>
  <si>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</si>
  <si>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</si>
  <si>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</si>
  <si>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</si>
  <si>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</si>
  <si>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</si>
  <si>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</si>
  <si>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</si>
  <si>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</si>
  <si>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</si>
  <si>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</si>
  <si>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</si>
  <si>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</si>
  <si>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</si>
  <si>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</si>
  <si>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</si>
  <si>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</si>
  <si>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</si>
  <si>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</si>
  <si>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</si>
  <si>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</si>
  <si>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</si>
  <si>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</si>
  <si>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</si>
  <si>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</si>
  <si>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</si>
  <si>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</si>
  <si>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</si>
  <si>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</si>
  <si>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</si>
  <si>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</si>
  <si>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</si>
  <si>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</si>
  <si>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</si>
  <si>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</si>
  <si>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</si>
  <si>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</si>
  <si>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</si>
  <si>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</si>
  <si>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</si>
  <si>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</si>
  <si>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</si>
  <si>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</si>
  <si>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</si>
  <si>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</si>
  <si>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</si>
  <si>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</si>
  <si>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</si>
  <si>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</si>
  <si>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</si>
  <si>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</si>
  <si>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</si>
  <si>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</si>
  <si>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</si>
  <si>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</si>
  <si>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</si>
  <si>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</si>
  <si>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</si>
  <si>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</si>
  <si>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</si>
  <si>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</si>
  <si>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</si>
  <si>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</si>
  <si>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</si>
  <si>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</si>
  <si>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</si>
  <si>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</si>
  <si>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</si>
  <si>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</si>
  <si>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</si>
  <si>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</si>
  <si>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</si>
  <si>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</si>
  <si>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</si>
  <si>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</si>
  <si>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</si>
  <si>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</si>
  <si>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</si>
  <si>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</si>
  <si>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</si>
  <si>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</si>
  <si>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</si>
  <si>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</si>
  <si>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</si>
  <si>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</si>
  <si>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</si>
  <si>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</si>
  <si>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</si>
  <si>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</si>
  <si>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</si>
  <si>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</si>
  <si>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</si>
  <si>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</si>
  <si>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</si>
  <si>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</si>
  <si>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</si>
  <si>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</si>
  <si>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</si>
  <si>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</si>
  <si>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</si>
  <si>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</si>
  <si>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</si>
  <si>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</si>
  <si>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</si>
  <si>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</si>
  <si>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</si>
  <si>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</si>
  <si>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</si>
  <si>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</si>
  <si>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</si>
  <si>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</si>
  <si>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</si>
  <si>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</si>
  <si>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</si>
  <si>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</si>
  <si>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</si>
  <si>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</si>
  <si>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</si>
  <si>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</si>
  <si>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</si>
  <si>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</si>
  <si>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</si>
  <si>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</si>
  <si>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</si>
  <si>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</si>
  <si>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</si>
  <si>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</si>
  <si>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</si>
  <si>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</si>
  <si>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</si>
  <si>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</si>
  <si>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</si>
  <si>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</si>
  <si>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</si>
  <si>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</si>
  <si>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</si>
  <si>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</si>
  <si>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</si>
  <si>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</si>
  <si>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</si>
  <si>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</si>
  <si>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</si>
  <si>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</si>
  <si>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</si>
  <si>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</si>
  <si>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</si>
  <si>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</si>
  <si>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</si>
  <si>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</si>
  <si>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</si>
  <si>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</si>
  <si>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</si>
  <si>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</si>
  <si>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</si>
  <si>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</si>
  <si>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</si>
  <si>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</si>
  <si>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</si>
  <si>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</si>
  <si>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</si>
  <si>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</si>
  <si>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</si>
  <si>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</si>
  <si>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</si>
  <si>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</si>
  <si>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</si>
  <si>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</si>
  <si>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</si>
  <si>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</si>
  <si>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</si>
  <si>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</si>
  <si>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</si>
  <si>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</si>
  <si>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</si>
  <si>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</si>
  <si>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</si>
  <si>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</si>
  <si>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</si>
  <si>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</si>
  <si>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</si>
  <si>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</si>
  <si>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</si>
  <si>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</si>
  <si>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</si>
  <si>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</si>
  <si>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</si>
  <si>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</si>
  <si>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</si>
  <si>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</si>
  <si>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</si>
  <si>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</si>
  <si>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</si>
  <si>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</si>
  <si>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</si>
  <si>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</si>
  <si>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</si>
  <si>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</si>
  <si>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</si>
  <si>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</si>
  <si>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</si>
  <si>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</si>
  <si>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</si>
  <si>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</si>
  <si>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</si>
  <si>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</si>
  <si>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</si>
  <si>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</si>
  <si>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</si>
  <si>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</si>
  <si>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</si>
  <si>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</si>
  <si>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</si>
  <si>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</si>
  <si>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</si>
  <si>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</si>
  <si>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</si>
  <si>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</si>
  <si>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</si>
  <si>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</si>
  <si>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</si>
  <si>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</si>
  <si>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</si>
  <si>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</si>
  <si>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</si>
  <si>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</si>
  <si>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</si>
  <si>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</si>
  <si>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</si>
  <si>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</si>
  <si>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</si>
  <si>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</si>
  <si>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</si>
  <si>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</si>
  <si>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</si>
  <si>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</si>
  <si>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</si>
  <si>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</si>
  <si>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</si>
  <si>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</si>
  <si>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</si>
  <si>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</si>
  <si>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</si>
  <si>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</si>
  <si>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</si>
  <si>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</si>
  <si>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</si>
  <si>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</si>
  <si>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</si>
  <si>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</si>
  <si>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</si>
  <si>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</si>
  <si>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</si>
  <si>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</si>
  <si>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</si>
  <si>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</si>
  <si>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</si>
  <si>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</si>
  <si>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</si>
  <si>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</si>
  <si>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</si>
  <si>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</si>
  <si>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</si>
  <si>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</si>
  <si>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</si>
  <si>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</si>
  <si>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</si>
  <si>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</si>
  <si>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</si>
  <si>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</si>
  <si>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</si>
  <si>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</si>
  <si>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</si>
  <si>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</si>
  <si>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</si>
  <si>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</si>
  <si>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</si>
  <si>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</si>
  <si>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</si>
  <si>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</si>
  <si>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</si>
  <si>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</si>
  <si>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</si>
  <si>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</si>
  <si>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</si>
  <si>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</si>
  <si>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</si>
  <si>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</si>
  <si>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</si>
  <si>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</si>
  <si>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</si>
  <si>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</si>
  <si>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</si>
  <si>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</si>
  <si>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</si>
  <si>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</si>
  <si>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</si>
  <si>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</si>
  <si>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</si>
  <si>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</si>
  <si>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</si>
  <si>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</si>
  <si>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</si>
  <si>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</si>
  <si>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</si>
  <si>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</si>
  <si>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</si>
  <si>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</si>
  <si>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</si>
  <si>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</si>
  <si>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</si>
  <si>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</si>
  <si>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</si>
  <si>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</si>
  <si>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</si>
  <si>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</si>
  <si>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</si>
  <si>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</si>
  <si>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</si>
  <si>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</si>
  <si>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</si>
  <si>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</si>
  <si>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</si>
  <si>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</si>
  <si>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</si>
  <si>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</si>
  <si>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</si>
  <si>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</si>
  <si>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</si>
  <si>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</si>
  <si>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</si>
  <si>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</si>
  <si>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</si>
  <si>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</si>
  <si>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</si>
  <si>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</si>
  <si>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</si>
  <si>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</si>
  <si>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</si>
  <si>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</si>
  <si>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</si>
  <si>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</si>
  <si>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</si>
  <si>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</si>
  <si>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</si>
  <si>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</si>
  <si>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</si>
  <si>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</si>
  <si>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</si>
  <si>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</si>
  <si>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</si>
  <si>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</si>
  <si>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</si>
  <si>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</si>
  <si>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</si>
  <si>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</si>
  <si>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</si>
  <si>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</si>
  <si>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</si>
  <si>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</si>
  <si>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</si>
  <si>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</si>
  <si>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</si>
  <si>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</si>
  <si>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</si>
  <si>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</si>
  <si>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</si>
  <si>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</si>
  <si>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</si>
  <si>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</si>
  <si>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</si>
  <si>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</si>
  <si>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</si>
  <si>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</si>
  <si>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</si>
  <si>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</si>
  <si>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</si>
  <si>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</si>
  <si>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</si>
  <si>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</si>
  <si>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</si>
  <si>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</si>
  <si>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</si>
  <si>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</si>
  <si>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</si>
  <si>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</si>
  <si>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</si>
  <si>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</si>
  <si>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</si>
  <si>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</si>
  <si>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</si>
  <si>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</si>
  <si>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</si>
  <si>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</si>
  <si>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</si>
  <si>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</si>
  <si>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</si>
  <si>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</si>
  <si>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</si>
  <si>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</si>
  <si>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</si>
  <si>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</si>
  <si>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</si>
  <si>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</si>
  <si>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</si>
  <si>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</si>
  <si>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</si>
  <si>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</si>
  <si>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</si>
  <si>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</si>
  <si>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</si>
  <si>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</si>
  <si>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</si>
  <si>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</si>
  <si>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</si>
  <si>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</si>
  <si>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</si>
  <si>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</si>
  <si>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</si>
  <si>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</si>
  <si>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</si>
  <si>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</si>
  <si>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</si>
  <si>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</si>
  <si>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</si>
  <si>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</si>
  <si>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</si>
  <si>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</si>
  <si>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</si>
  <si>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</si>
  <si>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</si>
  <si>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</si>
  <si>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</si>
  <si>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</si>
  <si>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</si>
  <si>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</si>
  <si>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</si>
  <si>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</si>
  <si>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</si>
  <si>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</si>
  <si>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</si>
  <si>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</si>
  <si>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</si>
  <si>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</si>
  <si>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</si>
  <si>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</si>
  <si>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</si>
  <si>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</si>
  <si>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</si>
  <si>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</si>
  <si>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</si>
  <si>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</si>
  <si>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</si>
  <si>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</si>
  <si>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</si>
  <si>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</si>
  <si>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</si>
  <si>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</si>
  <si>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</si>
  <si>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</si>
  <si>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</si>
  <si>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</si>
  <si>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</si>
  <si>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</si>
  <si>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</si>
  <si>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</si>
  <si>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</si>
  <si>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</si>
  <si>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</si>
  <si>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</si>
  <si>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</si>
  <si>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</si>
  <si>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</si>
  <si>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</si>
  <si>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</si>
  <si>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</si>
  <si>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</si>
  <si>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</si>
  <si>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</si>
  <si>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</si>
  <si>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</si>
  <si>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</si>
  <si>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</si>
  <si>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</si>
  <si>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</si>
  <si>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</si>
  <si>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</si>
  <si>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</si>
  <si>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</si>
  <si>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</si>
  <si>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</si>
  <si>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</si>
  <si>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</si>
  <si>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</si>
  <si>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</si>
  <si>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</si>
  <si>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</si>
  <si>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</si>
  <si>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</si>
  <si>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</si>
  <si>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</si>
  <si>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</si>
  <si>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</si>
  <si>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</si>
  <si>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</si>
  <si>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</si>
  <si>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</si>
  <si>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</si>
  <si>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</si>
  <si>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</si>
  <si>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</si>
  <si>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</si>
  <si>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</si>
  <si>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</si>
  <si>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</si>
  <si>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</si>
  <si>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</si>
  <si>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</si>
  <si>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</si>
  <si>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</si>
  <si>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</si>
  <si>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</si>
  <si>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</si>
  <si>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</si>
  <si>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</si>
  <si>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</si>
  <si>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</si>
  <si>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</si>
  <si>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</si>
  <si>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</si>
  <si>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</si>
  <si>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</si>
  <si>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</si>
  <si>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</si>
  <si>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</si>
  <si>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</si>
  <si>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</si>
  <si>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</si>
  <si>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</si>
  <si>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</si>
  <si>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</si>
  <si>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</si>
  <si>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</si>
  <si>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</si>
  <si>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</si>
  <si>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</si>
  <si>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</si>
  <si>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</si>
  <si>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</si>
  <si>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</si>
  <si>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</si>
  <si>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</si>
  <si>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</si>
  <si>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</si>
  <si>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</si>
  <si>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</si>
  <si>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</si>
  <si>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</si>
  <si>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</si>
  <si>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</si>
  <si>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</si>
  <si>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</si>
  <si>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</si>
  <si>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</si>
  <si>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</si>
  <si>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</si>
  <si>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</si>
  <si>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</si>
  <si>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</si>
  <si>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</si>
  <si>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</si>
  <si>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</si>
  <si>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</si>
  <si>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</si>
  <si>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</si>
  <si>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</si>
  <si>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</si>
  <si>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</si>
  <si>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</si>
  <si>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</si>
  <si>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</si>
  <si>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</si>
  <si>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</si>
  <si>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</si>
  <si>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</si>
  <si>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</si>
  <si>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</si>
  <si>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</si>
  <si>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</si>
  <si>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</si>
  <si>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</si>
  <si>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</si>
  <si>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</si>
  <si>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</si>
  <si>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</si>
  <si>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</si>
  <si>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</si>
  <si>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</si>
  <si>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</si>
  <si>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</si>
  <si>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</si>
  <si>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</si>
  <si>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</si>
  <si>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</si>
  <si>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</si>
  <si>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</si>
  <si>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</si>
  <si>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</si>
  <si>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</si>
  <si>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</si>
  <si>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</si>
  <si>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</si>
  <si>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</si>
  <si>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</si>
  <si>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</si>
  <si>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</si>
  <si>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</si>
  <si>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</si>
  <si>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</si>
  <si>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</si>
  <si>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</si>
  <si>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</si>
  <si>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</si>
  <si>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</si>
  <si>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</si>
  <si>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</si>
  <si>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</si>
  <si>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</si>
  <si>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</si>
  <si>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</si>
  <si>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</si>
  <si>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</si>
  <si>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</si>
  <si>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</si>
  <si>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</si>
  <si>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</si>
  <si>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</si>
  <si>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</si>
  <si>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</si>
  <si>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</si>
  <si>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</si>
  <si>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</si>
  <si>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</si>
  <si>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</si>
  <si>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</si>
  <si>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</si>
  <si>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</si>
  <si>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</si>
  <si>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</si>
  <si>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</si>
  <si>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</si>
  <si>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</si>
  <si>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</si>
  <si>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</si>
  <si>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</si>
  <si>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</si>
  <si>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</si>
  <si>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</si>
  <si>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</si>
  <si>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</si>
  <si>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</si>
  <si>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</si>
  <si>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</si>
  <si>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</si>
  <si>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</si>
  <si>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</si>
  <si>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</si>
  <si>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</si>
  <si>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</si>
  <si>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</si>
  <si>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</si>
  <si>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</si>
  <si>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</si>
  <si>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</si>
  <si>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</si>
  <si>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</si>
  <si>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</si>
  <si>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</si>
  <si>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</si>
  <si>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</si>
  <si>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</si>
  <si>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</si>
  <si>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</si>
  <si>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</si>
  <si>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</si>
  <si>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</si>
  <si>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</si>
  <si>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</si>
  <si>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</si>
  <si>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</si>
  <si>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</si>
  <si>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</si>
  <si>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</si>
  <si>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</si>
  <si>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</si>
  <si>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</si>
  <si>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</si>
  <si>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</si>
  <si>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</si>
  <si>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</si>
  <si>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</si>
  <si>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</si>
  <si>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</si>
  <si>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</si>
  <si>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</si>
  <si>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</si>
  <si>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</si>
  <si>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</si>
  <si>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</si>
  <si>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</si>
  <si>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</si>
  <si>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</si>
  <si>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</si>
  <si>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</si>
  <si>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</si>
  <si>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</si>
  <si>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</si>
  <si>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</si>
  <si>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</si>
  <si>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</si>
  <si>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</si>
  <si>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</si>
  <si>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</si>
  <si>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</si>
  <si>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</si>
  <si>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</si>
  <si>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</si>
  <si>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</si>
  <si>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</si>
  <si>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</si>
  <si>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</si>
  <si>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</si>
  <si>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</si>
  <si>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</si>
  <si>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</si>
  <si>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</si>
  <si>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</si>
  <si>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</si>
  <si>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</si>
  <si>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</si>
  <si>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</si>
  <si>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</si>
  <si>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</si>
  <si>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</si>
  <si>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</si>
  <si>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</si>
  <si>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</si>
  <si>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</si>
  <si>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</si>
  <si>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</si>
  <si>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</si>
  <si>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</si>
  <si>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</si>
  <si>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</si>
  <si>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</si>
  <si>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</si>
  <si>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</si>
  <si>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</si>
  <si>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</si>
  <si>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</si>
  <si>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</si>
  <si>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</si>
  <si>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</si>
  <si>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</si>
  <si>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</si>
  <si>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</si>
  <si>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</si>
  <si>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</si>
  <si>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</si>
  <si>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</si>
  <si>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</si>
  <si>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</si>
  <si>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</si>
  <si>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</si>
  <si>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</si>
  <si>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</si>
  <si>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</si>
  <si>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</si>
  <si>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</si>
  <si>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</si>
  <si>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</si>
  <si>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</si>
  <si>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</si>
  <si>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</si>
  <si>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</si>
  <si>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</si>
  <si>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</si>
  <si>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</si>
  <si>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</si>
  <si>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</si>
  <si>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</si>
  <si>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</si>
  <si>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</si>
  <si>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</si>
  <si>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</si>
  <si>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</si>
  <si>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</si>
  <si>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</si>
  <si>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</si>
  <si>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</si>
  <si>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</si>
  <si>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</si>
  <si>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</si>
  <si>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</si>
  <si>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</si>
  <si>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</si>
  <si>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</si>
  <si>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</si>
  <si>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</si>
  <si>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</si>
  <si>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</si>
  <si>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</si>
  <si>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</si>
  <si>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</si>
  <si>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</si>
  <si>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</si>
  <si>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</si>
  <si>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</si>
  <si>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</si>
  <si>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</si>
  <si>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</si>
  <si>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</si>
  <si>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</si>
  <si>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</si>
  <si>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</si>
  <si>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</si>
  <si>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</si>
  <si>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</si>
  <si>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</si>
  <si>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</si>
  <si>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</si>
  <si>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</si>
  <si>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</si>
  <si>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</si>
  <si>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</si>
  <si>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</si>
  <si>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</si>
  <si>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</si>
  <si>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</si>
  <si>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</si>
  <si>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</si>
  <si>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</si>
  <si>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</si>
  <si>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</si>
  <si>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</si>
  <si>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</si>
  <si>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</si>
  <si>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</si>
  <si>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</si>
  <si>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</si>
  <si>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</si>
  <si>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</si>
  <si>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</si>
  <si>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</si>
  <si>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</si>
  <si>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</si>
  <si>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</si>
  <si>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</si>
  <si>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</si>
  <si>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</si>
  <si>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</si>
  <si>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</si>
  <si>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</si>
  <si>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</si>
  <si>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</si>
  <si>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</si>
  <si>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</si>
  <si>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</si>
  <si>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</si>
  <si>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</si>
  <si>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</si>
  <si>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</si>
  <si>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</si>
  <si>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</si>
  <si>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</si>
  <si>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</si>
  <si>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</si>
  <si>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</si>
  <si>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</si>
  <si>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</si>
  <si>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</si>
  <si>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</si>
  <si>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</si>
  <si>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</si>
  <si>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</si>
  <si>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</si>
  <si>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</si>
  <si>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</si>
  <si>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</si>
  <si>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</si>
  <si>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</si>
  <si>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</si>
  <si>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</si>
  <si>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</si>
  <si>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</si>
  <si>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</si>
  <si>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</si>
  <si>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</si>
  <si>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</si>
  <si>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</si>
  <si>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</si>
  <si>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</si>
  <si>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</si>
  <si>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</si>
  <si>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</si>
  <si>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</si>
  <si>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</si>
  <si>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</si>
  <si>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</si>
  <si>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</si>
  <si>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</si>
  <si>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</si>
  <si>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</si>
  <si>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</si>
  <si>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</si>
  <si>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</si>
  <si>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</si>
  <si>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</si>
  <si>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</si>
  <si>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</si>
  <si>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</si>
  <si>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</si>
  <si>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</si>
  <si>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</si>
  <si>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</si>
  <si>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</si>
  <si>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</si>
  <si>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</si>
  <si>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</si>
  <si>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</si>
  <si>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</si>
  <si>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</si>
  <si>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</si>
  <si>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</si>
  <si>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</si>
  <si>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</si>
  <si>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</si>
  <si>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</si>
  <si>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</si>
  <si>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</si>
  <si>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</si>
  <si>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</si>
  <si>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</si>
  <si>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</si>
  <si>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</si>
  <si>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</si>
  <si>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</si>
  <si>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</si>
  <si>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</si>
  <si>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</si>
  <si>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</si>
  <si>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</si>
  <si>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</si>
  <si>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</si>
  <si>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</si>
  <si>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</si>
  <si>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</si>
  <si>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</si>
  <si>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</si>
  <si>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</si>
  <si>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</si>
  <si>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</si>
  <si>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</si>
  <si>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</si>
  <si>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</si>
  <si>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</si>
  <si>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</si>
  <si>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</si>
  <si>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</si>
  <si>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</si>
  <si>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</si>
  <si>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</si>
  <si>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</si>
  <si>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</si>
  <si>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</si>
  <si>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</si>
  <si>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</si>
  <si>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</si>
  <si>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</si>
  <si>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</si>
  <si>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</si>
  <si>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</si>
  <si>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</si>
  <si>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</si>
  <si>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</si>
  <si>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</si>
  <si>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</si>
  <si>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</si>
  <si>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</si>
  <si>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</si>
  <si>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</si>
  <si>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</si>
  <si>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</si>
  <si>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</si>
  <si>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</si>
  <si>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</si>
  <si>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</si>
  <si>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</si>
  <si>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</si>
  <si>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</si>
  <si>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</si>
  <si>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</si>
  <si>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</si>
  <si>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</si>
  <si>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</si>
  <si>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</si>
  <si>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</si>
  <si>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</si>
  <si>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</si>
  <si>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</si>
  <si>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</si>
  <si>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</si>
  <si>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</si>
  <si>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</si>
  <si>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</si>
  <si>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</si>
  <si>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</si>
  <si>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</si>
  <si>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</si>
  <si>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</si>
  <si>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</si>
  <si>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</si>
  <si>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</si>
  <si>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</si>
  <si>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</si>
  <si>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</si>
  <si>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</si>
  <si>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</si>
  <si>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</si>
  <si>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</si>
  <si>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</si>
  <si>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</si>
  <si>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</si>
  <si>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</si>
  <si>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</si>
  <si>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</si>
  <si>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</si>
  <si>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</si>
  <si>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</si>
  <si>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</si>
  <si>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</si>
  <si>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</si>
  <si>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</si>
  <si>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</si>
  <si>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</si>
  <si>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</si>
  <si>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</si>
  <si>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</si>
  <si>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</si>
  <si>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</si>
  <si>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</si>
  <si>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</si>
  <si>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</si>
  <si>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</si>
  <si>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</si>
  <si>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</si>
  <si>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</si>
  <si>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</si>
  <si>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</si>
  <si>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</si>
  <si>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</si>
  <si>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</si>
  <si>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</si>
  <si>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</si>
  <si>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</si>
  <si>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</si>
  <si>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</si>
  <si>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</si>
  <si>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</si>
  <si>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</si>
  <si>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</si>
  <si>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</si>
  <si>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</si>
  <si>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</si>
  <si>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</si>
  <si>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</si>
  <si>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</si>
  <si>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</si>
  <si>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</si>
  <si>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</si>
  <si>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</si>
  <si>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</si>
  <si>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</si>
  <si>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</si>
  <si>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</si>
  <si>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</si>
  <si>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</si>
  <si>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</si>
  <si>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</si>
  <si>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</si>
  <si>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</si>
  <si>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</si>
  <si>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</si>
  <si>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</si>
  <si>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</si>
  <si>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</si>
  <si>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</si>
  <si>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</si>
  <si>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</si>
  <si>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</si>
  <si>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</si>
  <si>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</si>
  <si>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</si>
  <si>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</si>
  <si>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</si>
  <si>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</si>
  <si>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</si>
  <si>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</si>
  <si>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</si>
  <si>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</si>
  <si>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</si>
  <si>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</si>
  <si>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</si>
  <si>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</si>
  <si>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</si>
  <si>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</si>
  <si>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</si>
  <si>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</si>
  <si>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</si>
  <si>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</si>
  <si>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</si>
  <si>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</si>
  <si>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</si>
  <si>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</si>
  <si>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</si>
  <si>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</si>
  <si>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</si>
  <si>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</si>
  <si>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</si>
  <si>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</si>
  <si>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</si>
  <si>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</si>
  <si>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</si>
  <si>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</si>
  <si>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</si>
  <si>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</si>
  <si>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</si>
  <si>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</si>
  <si>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</si>
  <si>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</si>
  <si>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</si>
  <si>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</si>
  <si>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</si>
  <si>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</si>
  <si>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</si>
  <si>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</si>
  <si>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</si>
  <si>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</si>
  <si>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</si>
  <si>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</si>
  <si>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</si>
  <si>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</si>
  <si>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</si>
  <si>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</si>
  <si>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</si>
  <si>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</si>
  <si>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</si>
  <si>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</si>
  <si>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</si>
  <si>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</si>
  <si>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</si>
  <si>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</si>
  <si>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</si>
  <si>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</si>
  <si>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</si>
  <si>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</si>
  <si>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</si>
  <si>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</si>
  <si>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</si>
  <si>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</si>
  <si>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</si>
  <si>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</si>
  <si>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</si>
  <si>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</si>
  <si>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</si>
  <si>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</si>
  <si>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</si>
  <si>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</si>
  <si>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</si>
  <si>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</si>
  <si>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</si>
  <si>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</si>
  <si>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</si>
  <si>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</si>
  <si>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</si>
  <si>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</si>
  <si>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</si>
  <si>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</si>
  <si>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</si>
  <si>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</si>
  <si>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</si>
  <si>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</si>
  <si>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</si>
  <si>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</si>
  <si>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</si>
  <si>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</si>
  <si>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</si>
  <si>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</si>
  <si>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</si>
  <si>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</si>
  <si>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</si>
  <si>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</si>
  <si>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</si>
  <si>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</si>
  <si>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</si>
  <si>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</si>
  <si>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</si>
  <si>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</si>
  <si>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</si>
  <si>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</si>
  <si>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</si>
  <si>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</si>
  <si>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</si>
  <si>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</si>
  <si>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</si>
  <si>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</si>
  <si>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</si>
  <si>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</si>
  <si>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</si>
  <si>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</si>
  <si>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</si>
  <si>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</si>
  <si>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</si>
  <si>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</si>
  <si>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</si>
  <si>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</si>
  <si>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</si>
  <si>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</si>
  <si>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</si>
  <si>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</si>
  <si>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</si>
  <si>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</si>
  <si>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</si>
  <si>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</si>
  <si>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</si>
  <si>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</si>
  <si>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</si>
  <si>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</si>
  <si>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</si>
  <si>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</si>
  <si>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</si>
  <si>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</si>
  <si>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</si>
  <si>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</si>
  <si>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</si>
  <si>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</si>
  <si>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</si>
  <si>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</si>
  <si>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</si>
  <si>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</si>
  <si>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</si>
  <si>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</si>
  <si>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</si>
  <si>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</si>
  <si>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</si>
  <si>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</si>
  <si>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</si>
  <si>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</si>
  <si>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</si>
  <si>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</si>
  <si>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</si>
  <si>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</si>
  <si>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</si>
  <si>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</si>
  <si>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</si>
  <si>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</si>
  <si>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</si>
  <si>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</si>
  <si>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</si>
  <si>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</si>
  <si>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</si>
  <si>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</si>
  <si>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</si>
  <si>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</si>
  <si>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</si>
  <si>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</si>
  <si>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</si>
  <si>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</si>
  <si>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</si>
  <si>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</si>
  <si>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</si>
  <si>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</si>
  <si>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</si>
  <si>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</si>
  <si>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</si>
  <si>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</si>
  <si>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</si>
  <si>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</si>
  <si>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</si>
  <si>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</si>
  <si>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</si>
  <si>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</si>
  <si>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</si>
  <si>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</si>
  <si>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</si>
  <si>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</si>
  <si>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</si>
  <si>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</si>
  <si>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</si>
  <si>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</si>
  <si>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</si>
  <si>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</si>
  <si>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</si>
  <si>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</si>
  <si>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</si>
  <si>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</si>
  <si>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</si>
  <si>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</si>
  <si>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</si>
  <si>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</si>
  <si>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</si>
  <si>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</si>
  <si>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</si>
  <si>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</si>
  <si>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</si>
  <si>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</si>
  <si>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</si>
  <si>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</si>
  <si>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</si>
  <si>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</si>
  <si>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</si>
  <si>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</si>
  <si>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</si>
  <si>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</si>
  <si>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</si>
  <si>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</si>
  <si>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</si>
  <si>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</si>
  <si>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</si>
  <si>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</si>
  <si>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</si>
  <si>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</si>
  <si>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</si>
  <si>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</si>
  <si>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</si>
  <si>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</si>
  <si>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</si>
  <si>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</si>
  <si>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</si>
  <si>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</si>
  <si>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</si>
  <si>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</si>
  <si>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</si>
  <si>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</si>
  <si>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</si>
  <si>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</si>
  <si>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</si>
  <si>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</si>
  <si>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</si>
  <si>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</si>
  <si>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</si>
  <si>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</si>
  <si>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</si>
  <si>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</si>
  <si>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</si>
  <si>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</si>
  <si>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</si>
  <si>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</si>
  <si>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</si>
  <si>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</si>
  <si>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</si>
  <si>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</si>
  <si>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</si>
  <si>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</si>
  <si>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</si>
  <si>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</si>
  <si>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</si>
  <si>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</si>
  <si>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</si>
  <si>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</si>
  <si>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</si>
  <si>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</si>
  <si>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</si>
  <si>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</si>
  <si>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</si>
  <si>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</si>
  <si>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</si>
  <si>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</si>
  <si>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</si>
  <si>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</si>
  <si>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</si>
  <si>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</si>
  <si>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</si>
  <si>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</si>
  <si>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</si>
  <si>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</si>
  <si>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</si>
  <si>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</si>
  <si>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</si>
  <si>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</si>
  <si>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</si>
  <si>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</si>
  <si>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</si>
  <si>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</si>
  <si>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</si>
  <si>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</si>
  <si>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</si>
  <si>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</si>
  <si>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</si>
  <si>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</si>
  <si>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</si>
  <si>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</si>
  <si>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</si>
  <si>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</si>
  <si>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</si>
  <si>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</si>
  <si>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</si>
  <si>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</si>
  <si>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</si>
  <si>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</si>
  <si>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</si>
  <si>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</si>
  <si>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</si>
  <si>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</si>
  <si>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</si>
  <si>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</si>
  <si>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</si>
  <si>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</si>
  <si>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</si>
  <si>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</si>
  <si>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</si>
  <si>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</si>
  <si>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</si>
  <si>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</si>
  <si>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</si>
  <si>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</si>
  <si>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</si>
  <si>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</si>
  <si>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</si>
  <si>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</si>
  <si>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</si>
  <si>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</si>
  <si>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</si>
  <si>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</si>
  <si>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</si>
  <si>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</si>
  <si>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</si>
  <si>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</si>
  <si>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</si>
  <si>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</si>
  <si>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</si>
  <si>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</si>
  <si>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</si>
  <si>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</si>
  <si>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</si>
  <si>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</si>
  <si>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</si>
  <si>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</si>
  <si>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</si>
  <si>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</si>
  <si>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</si>
  <si>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</si>
  <si>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</si>
  <si>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</si>
  <si>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</si>
  <si>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</si>
  <si>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</si>
  <si>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</si>
  <si>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</si>
  <si>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</si>
  <si>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</si>
  <si>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</si>
  <si>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</si>
  <si>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</si>
  <si>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</si>
  <si>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</si>
  <si>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</si>
  <si>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</si>
  <si>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</si>
  <si>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</si>
  <si>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</si>
  <si>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</si>
  <si>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</si>
  <si>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</si>
  <si>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</si>
  <si>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</si>
  <si>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</si>
  <si>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</si>
  <si>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</si>
  <si>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</si>
  <si>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</si>
  <si>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</si>
  <si>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</si>
  <si>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</si>
  <si>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</si>
  <si>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</si>
  <si>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</si>
  <si>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</si>
  <si>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</si>
  <si>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</si>
  <si>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</si>
  <si>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</si>
  <si>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</si>
  <si>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</si>
  <si>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</si>
  <si>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</si>
  <si>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</si>
  <si>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</si>
  <si>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</si>
  <si>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</si>
  <si>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</si>
  <si>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</si>
  <si>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</si>
  <si>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</si>
  <si>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</si>
  <si>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</si>
  <si>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</si>
  <si>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</si>
  <si>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</si>
  <si>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</si>
  <si>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</si>
  <si>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</si>
  <si>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</si>
  <si>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</si>
  <si>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</si>
  <si>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</si>
  <si>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</si>
  <si>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</si>
  <si>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</si>
  <si>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</si>
  <si>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</si>
  <si>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</si>
  <si>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</si>
  <si>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</si>
  <si>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</si>
  <si>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</si>
  <si>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</si>
  <si>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</si>
  <si>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</si>
  <si>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</si>
  <si>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</si>
  <si>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</si>
  <si>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</si>
  <si>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</si>
  <si>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</si>
  <si>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</si>
  <si>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</si>
  <si>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</si>
  <si>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</si>
  <si>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</si>
  <si>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</si>
  <si>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</si>
  <si>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</si>
  <si>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</si>
  <si>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</si>
  <si>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</si>
  <si>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</si>
  <si>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</si>
  <si>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</si>
  <si>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</si>
  <si>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</si>
  <si>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</si>
  <si>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</si>
  <si>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</si>
  <si>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</si>
  <si>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</si>
  <si>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</si>
  <si>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</si>
  <si>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</si>
  <si>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</si>
  <si>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</si>
  <si>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</si>
  <si>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</si>
  <si>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</si>
  <si>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</si>
  <si>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</si>
  <si>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</si>
  <si>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</si>
  <si>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</si>
  <si>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</si>
  <si>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</si>
  <si>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</si>
  <si>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</si>
  <si>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</si>
  <si>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</si>
  <si>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</si>
  <si>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</si>
  <si>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</si>
  <si>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</si>
  <si>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</si>
  <si>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</si>
  <si>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</si>
  <si>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</si>
  <si>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</si>
  <si>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</si>
  <si>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</si>
  <si>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</si>
  <si>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</si>
  <si>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</si>
  <si>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</si>
  <si>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</si>
  <si>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</si>
  <si>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</si>
  <si>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</si>
  <si>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</si>
  <si>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</si>
  <si>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</si>
  <si>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</si>
  <si>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</si>
  <si>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</si>
  <si>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</si>
  <si>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</si>
  <si>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</si>
  <si>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</si>
  <si>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</si>
  <si>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</si>
  <si>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</si>
  <si>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</si>
  <si>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</si>
  <si>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</si>
  <si>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</si>
  <si>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</si>
  <si>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</si>
  <si>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</si>
  <si>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</si>
  <si>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</si>
  <si>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</si>
  <si>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</si>
  <si>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</si>
  <si>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</si>
  <si>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</si>
  <si>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</si>
  <si>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</si>
  <si>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</si>
  <si>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</si>
  <si>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</si>
  <si>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</si>
  <si>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</si>
  <si>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</si>
  <si>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</si>
  <si>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</si>
  <si>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</si>
  <si>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</si>
  <si>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</si>
  <si>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</si>
  <si>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</si>
  <si>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</si>
  <si>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</si>
  <si>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</si>
  <si>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</si>
  <si>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</si>
  <si>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</si>
  <si>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</si>
  <si>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</si>
  <si>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</si>
  <si>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</si>
  <si>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</si>
  <si>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</si>
  <si>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</si>
  <si>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</si>
  <si>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</si>
  <si>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</si>
  <si>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</si>
  <si>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</si>
  <si>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</si>
  <si>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</si>
  <si>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</si>
  <si>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</si>
  <si>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</si>
  <si>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</si>
  <si>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</si>
  <si>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</si>
  <si>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</si>
  <si>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</si>
  <si>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</si>
  <si>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</si>
  <si>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</si>
  <si>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</si>
  <si>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</si>
  <si>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</si>
  <si>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</si>
  <si>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</si>
  <si>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</si>
  <si>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</si>
  <si>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</si>
  <si>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</si>
  <si>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</si>
  <si>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</si>
  <si>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</si>
  <si>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</si>
  <si>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</si>
  <si>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</si>
  <si>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</si>
  <si>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</si>
  <si>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</si>
  <si>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</si>
  <si>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</si>
  <si>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</si>
  <si>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</si>
  <si>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</si>
  <si>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</si>
  <si>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</si>
  <si>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</si>
  <si>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</si>
  <si>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</si>
  <si>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</si>
  <si>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</si>
  <si>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</si>
  <si>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</si>
  <si>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</si>
  <si>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</si>
  <si>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</si>
  <si>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</si>
  <si>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</si>
  <si>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</si>
  <si>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</si>
  <si>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</si>
  <si>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</si>
  <si>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</si>
  <si>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</si>
  <si>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</si>
  <si>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</si>
  <si>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</si>
  <si>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</si>
  <si>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</si>
  <si>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</si>
  <si>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</si>
  <si>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</si>
  <si>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</si>
  <si>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</si>
  <si>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</si>
  <si>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</si>
  <si>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</si>
  <si>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</si>
  <si>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</si>
  <si>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</si>
  <si>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</si>
  <si>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</si>
  <si>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</si>
  <si>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</si>
  <si>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</si>
  <si>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</si>
  <si>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</si>
  <si>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</si>
  <si>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</si>
  <si>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</si>
  <si>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</si>
  <si>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</si>
  <si>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</si>
  <si>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</si>
  <si>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</si>
  <si>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</si>
  <si>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</si>
  <si>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</si>
  <si>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</si>
  <si>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</si>
  <si>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</si>
  <si>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</si>
  <si>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</si>
  <si>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</si>
  <si>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</si>
  <si>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</si>
  <si>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</si>
  <si>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</si>
  <si>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</si>
  <si>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</si>
  <si>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</si>
  <si>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</si>
  <si>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</si>
  <si>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</si>
  <si>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</si>
  <si>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</si>
  <si>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</si>
  <si>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</si>
  <si>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</si>
  <si>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</si>
  <si>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</si>
  <si>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</si>
  <si>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</si>
  <si>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</si>
  <si>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</si>
  <si>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</si>
  <si>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</si>
  <si>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</si>
  <si>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</si>
  <si>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</si>
  <si>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</si>
  <si>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</si>
  <si>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</si>
  <si>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</si>
  <si>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</si>
  <si>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</si>
  <si>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</si>
  <si>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</si>
  <si>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</si>
  <si>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</si>
  <si>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</si>
  <si>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</si>
  <si>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</si>
  <si>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</si>
  <si>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</si>
  <si>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</si>
  <si>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</si>
  <si>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</si>
  <si>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</si>
  <si>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</si>
  <si>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</si>
  <si>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</si>
  <si>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</si>
  <si>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</si>
  <si>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</si>
  <si>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</si>
  <si>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</si>
  <si>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</si>
  <si>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</si>
  <si>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</si>
  <si>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</si>
  <si>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</si>
  <si>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</si>
  <si>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</si>
  <si>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</si>
  <si>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</si>
  <si>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</si>
  <si>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</si>
  <si>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</si>
  <si>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</si>
  <si>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</si>
  <si>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</si>
  <si>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</si>
  <si>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</si>
  <si>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</si>
  <si>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</si>
  <si>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</si>
  <si>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</si>
  <si>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</si>
  <si>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</si>
  <si>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</si>
  <si>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</si>
  <si>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</si>
  <si>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</si>
  <si>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</si>
  <si>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</si>
  <si>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</si>
  <si>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</si>
  <si>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</si>
  <si>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</si>
  <si>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</si>
  <si>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</si>
  <si>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</si>
  <si>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</si>
  <si>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</si>
  <si>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</si>
  <si>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</si>
  <si>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</si>
  <si>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</si>
  <si>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</si>
  <si>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</si>
  <si>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</si>
  <si>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</si>
  <si>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</si>
  <si>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</si>
  <si>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</si>
  <si>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</si>
  <si>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</si>
  <si>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</si>
  <si>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</si>
  <si>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</si>
  <si>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</si>
  <si>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</si>
  <si>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</si>
  <si>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</si>
  <si>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</si>
  <si>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</si>
  <si>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</si>
  <si>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</si>
  <si>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</si>
  <si>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</si>
  <si>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</si>
  <si>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</si>
  <si>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</si>
  <si>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</si>
  <si>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</si>
  <si>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</si>
  <si>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</si>
  <si>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</si>
  <si>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</si>
  <si>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</si>
  <si>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</si>
  <si>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</si>
  <si>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</si>
  <si>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</si>
  <si>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</si>
  <si>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</si>
  <si>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</si>
  <si>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</si>
  <si>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</si>
  <si>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</si>
  <si>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</si>
  <si>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</si>
  <si>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</si>
  <si>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</si>
  <si>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</si>
  <si>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</si>
  <si>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</si>
  <si>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</si>
  <si>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</si>
  <si>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</si>
  <si>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</si>
  <si>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</si>
  <si>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</si>
  <si>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</si>
  <si>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</si>
  <si>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</si>
  <si>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</si>
  <si>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</si>
  <si>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</si>
  <si>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</si>
  <si>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</si>
  <si>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</si>
  <si>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</si>
  <si>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</si>
  <si>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</si>
  <si>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</si>
  <si>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</si>
  <si>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</si>
  <si>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</si>
  <si>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</si>
  <si>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</si>
  <si>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</si>
  <si>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</si>
  <si>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</si>
  <si>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</si>
  <si>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</si>
  <si>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</si>
  <si>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</si>
  <si>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</si>
  <si>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</si>
  <si>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</si>
  <si>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</si>
  <si>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</si>
  <si>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</si>
  <si>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</si>
  <si>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</si>
  <si>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</si>
  <si>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</si>
  <si>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</si>
  <si>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</si>
  <si>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</si>
  <si>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</si>
  <si>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</si>
  <si>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</si>
  <si>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</si>
  <si>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</si>
  <si>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</si>
  <si>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</si>
  <si>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</si>
  <si>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</si>
  <si>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</si>
  <si>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</si>
  <si>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</si>
  <si>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</si>
  <si>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</si>
  <si>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</si>
  <si>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</si>
  <si>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</si>
  <si>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</si>
  <si>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</si>
  <si>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</si>
  <si>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</si>
  <si>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</si>
  <si>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</si>
  <si>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</si>
  <si>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</si>
  <si>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</si>
  <si>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</si>
  <si>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</si>
  <si>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</si>
  <si>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</si>
  <si>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</si>
  <si>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</si>
  <si>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</si>
  <si>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</si>
  <si>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</si>
  <si>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</si>
  <si>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</si>
  <si>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</si>
  <si>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</si>
  <si>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</si>
  <si>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</si>
  <si>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</si>
  <si>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</si>
  <si>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</si>
  <si>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</si>
  <si>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</si>
  <si>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</si>
  <si>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</si>
  <si>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</si>
  <si>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</si>
  <si>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</si>
  <si>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</si>
  <si>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</si>
  <si>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</si>
  <si>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</si>
  <si>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</si>
  <si>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</si>
  <si>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</si>
  <si>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</si>
  <si>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</si>
  <si>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</si>
  <si>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</si>
  <si>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</si>
  <si>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</si>
  <si>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</si>
  <si>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</si>
  <si>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</si>
  <si>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</si>
  <si>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</si>
  <si>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</si>
  <si>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</si>
  <si>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</si>
  <si>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</si>
  <si>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</si>
  <si>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</si>
  <si>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</si>
  <si>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</si>
  <si>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</si>
  <si>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</si>
  <si>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</si>
  <si>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</si>
  <si>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</si>
  <si>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</si>
  <si>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</si>
  <si>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</si>
  <si>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</si>
  <si>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</si>
  <si>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</si>
  <si>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</si>
  <si>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</si>
  <si>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</si>
  <si>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</si>
  <si>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</si>
  <si>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</si>
  <si>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</si>
  <si>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</si>
  <si>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</si>
  <si>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</si>
  <si>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</si>
  <si>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</si>
  <si>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</si>
  <si>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</si>
  <si>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</si>
  <si>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</si>
  <si>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</si>
  <si>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</si>
  <si>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</si>
  <si>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</si>
  <si>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</si>
  <si>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</si>
  <si>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</si>
  <si>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</si>
  <si>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</si>
  <si>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</si>
  <si>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</si>
  <si>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</si>
  <si>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</si>
  <si>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</si>
  <si>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</si>
  <si>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</si>
  <si>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</si>
  <si>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</si>
  <si>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</si>
  <si>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</si>
  <si>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</si>
  <si>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</si>
  <si>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</si>
  <si>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</si>
  <si>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</si>
  <si>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</si>
  <si>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</si>
  <si>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</si>
  <si>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</si>
  <si>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</si>
  <si>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</si>
  <si>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</si>
  <si>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</si>
  <si>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</si>
  <si>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</si>
  <si>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</si>
  <si>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</si>
  <si>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</si>
  <si>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</si>
  <si>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</si>
  <si>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</si>
  <si>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</si>
  <si>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</si>
  <si>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</si>
  <si>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</si>
  <si>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</si>
  <si>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</si>
  <si>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</si>
  <si>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</si>
  <si>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</si>
  <si>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</si>
  <si>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</si>
  <si>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</si>
  <si>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</si>
  <si>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</si>
  <si>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</si>
  <si>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</si>
  <si>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</si>
  <si>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</si>
  <si>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</si>
  <si>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</si>
  <si>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</si>
  <si>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</si>
  <si>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</si>
  <si>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</si>
  <si>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</si>
  <si>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</si>
  <si>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</si>
  <si>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</si>
  <si>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</si>
  <si>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</si>
  <si>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</si>
  <si>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</si>
  <si>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</si>
  <si>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</si>
  <si>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</si>
  <si>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</si>
  <si>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</si>
  <si>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</si>
  <si>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</si>
  <si>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</si>
  <si>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</si>
  <si>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</si>
  <si>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</si>
  <si>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</si>
  <si>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</si>
  <si>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</si>
  <si>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</si>
  <si>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</si>
  <si>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</si>
  <si>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</si>
  <si>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</si>
  <si>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</si>
  <si>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</si>
  <si>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</si>
  <si>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</si>
  <si>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</si>
  <si>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</si>
  <si>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</si>
  <si>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</si>
  <si>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</si>
  <si>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</si>
  <si>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</si>
  <si>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</si>
  <si>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</si>
  <si>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</si>
  <si>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</si>
  <si>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</si>
  <si>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</si>
  <si>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</si>
  <si>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</si>
  <si>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</si>
  <si>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</si>
  <si>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</si>
  <si>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</si>
  <si>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</si>
  <si>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</si>
  <si>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</si>
  <si>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</si>
  <si>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</si>
  <si>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</si>
  <si>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</si>
  <si>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</si>
  <si>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</si>
  <si>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</si>
  <si>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</si>
  <si>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</si>
  <si>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</si>
  <si>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</si>
  <si>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</si>
  <si>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</si>
  <si>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</si>
  <si>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</si>
  <si>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</si>
  <si>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</si>
  <si>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</si>
  <si>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</si>
  <si>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</si>
  <si>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</si>
  <si>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</si>
  <si>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</si>
  <si>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</si>
  <si>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</si>
  <si>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</si>
  <si>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</si>
  <si>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</si>
  <si>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</si>
  <si>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</si>
  <si>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</si>
  <si>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</si>
  <si>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</si>
  <si>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</si>
  <si>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</si>
  <si>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</si>
  <si>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</si>
  <si>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</si>
  <si>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</si>
  <si>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</si>
  <si>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</si>
  <si>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</si>
  <si>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</si>
  <si>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</si>
  <si>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</si>
  <si>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</si>
  <si>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</si>
  <si>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</si>
  <si>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</si>
  <si>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</si>
  <si>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</si>
  <si>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</si>
  <si>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</si>
  <si>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</si>
  <si>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</si>
  <si>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</si>
  <si>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</si>
  <si>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</si>
  <si>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</si>
  <si>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</si>
  <si>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</si>
  <si>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</si>
  <si>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</si>
  <si>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</si>
  <si>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</si>
  <si>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</si>
  <si>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</si>
  <si>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</si>
  <si>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</si>
  <si>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</si>
  <si>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</si>
  <si>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</si>
  <si>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</si>
  <si>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</si>
  <si>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</si>
  <si>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</si>
  <si>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</si>
  <si>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</si>
  <si>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</si>
  <si>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</si>
  <si>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</si>
  <si>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</si>
  <si>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</si>
  <si>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</si>
  <si>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</si>
  <si>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</si>
  <si>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</si>
  <si>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</si>
  <si>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</si>
  <si>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</si>
  <si>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</si>
  <si>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</si>
  <si>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</si>
  <si>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</si>
  <si>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</si>
  <si>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</si>
  <si>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</si>
  <si>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</si>
  <si>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</si>
  <si>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</si>
  <si>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</si>
  <si>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</si>
  <si>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</si>
  <si>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</si>
  <si>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</si>
  <si>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</si>
  <si>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</si>
  <si>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</si>
  <si>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</si>
  <si>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</si>
  <si>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</si>
  <si>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</si>
  <si>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</si>
  <si>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</si>
  <si>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</si>
  <si>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</si>
  <si>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</si>
  <si>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</si>
  <si>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</si>
  <si>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</si>
  <si>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</si>
  <si>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</si>
  <si>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</si>
  <si>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</si>
  <si>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</si>
  <si>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</si>
  <si>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</si>
  <si>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</si>
  <si>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</si>
  <si>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</si>
  <si>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</si>
  <si>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</si>
  <si>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</si>
  <si>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</si>
  <si>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</si>
  <si>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</si>
  <si>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</si>
  <si>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</si>
  <si>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</si>
  <si>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</si>
  <si>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</si>
  <si>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</si>
  <si>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</si>
  <si>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</si>
  <si>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</si>
  <si>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</si>
  <si>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</si>
  <si>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</si>
  <si>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</si>
  <si>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</si>
  <si>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</si>
  <si>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</si>
  <si>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</si>
  <si>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</si>
  <si>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</si>
  <si>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</si>
  <si>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</si>
  <si>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</si>
  <si>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</si>
  <si>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</si>
  <si>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</si>
  <si>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</si>
  <si>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</si>
  <si>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</si>
  <si>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</si>
  <si>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</si>
  <si>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</si>
  <si>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</si>
  <si>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</si>
  <si>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</si>
  <si>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</si>
  <si>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</si>
  <si>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</si>
  <si>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</si>
  <si>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</si>
  <si>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</si>
  <si>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</si>
  <si>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</si>
  <si>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</si>
  <si>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</si>
  <si>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</si>
  <si>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</si>
  <si>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</si>
  <si>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</si>
  <si>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</si>
  <si>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</si>
  <si>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</si>
  <si>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</si>
  <si>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</si>
  <si>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</si>
  <si>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</si>
  <si>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</si>
  <si>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</si>
  <si>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</si>
  <si>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</si>
  <si>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</si>
  <si>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</si>
  <si>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</si>
  <si>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</si>
  <si>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</si>
  <si>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</si>
  <si>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</si>
  <si>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</si>
  <si>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</si>
  <si>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</si>
  <si>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</si>
  <si>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</si>
  <si>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</si>
  <si>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</si>
  <si>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</si>
  <si>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</si>
  <si>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</si>
  <si>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</si>
  <si>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</si>
  <si>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</si>
  <si>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</si>
  <si>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</si>
  <si>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</si>
  <si>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</si>
  <si>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</si>
  <si>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</si>
  <si>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</si>
  <si>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</si>
  <si>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</si>
  <si>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</si>
  <si>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</si>
  <si>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</si>
  <si>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</si>
  <si>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</si>
  <si>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</si>
  <si>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</si>
  <si>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</si>
  <si>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</si>
  <si>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</si>
  <si>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</si>
  <si>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</si>
  <si>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</si>
  <si>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</si>
  <si>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</si>
  <si>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</si>
  <si>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</si>
  <si>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</si>
  <si>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</si>
  <si>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</si>
  <si>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</si>
  <si>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</si>
  <si>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</si>
  <si>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</si>
  <si>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</si>
  <si>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</si>
  <si>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</si>
  <si>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</si>
  <si>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</si>
  <si>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</si>
  <si>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</si>
  <si>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</si>
  <si>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</si>
  <si>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</si>
  <si>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</si>
  <si>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</si>
  <si>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</si>
  <si>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</si>
  <si>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</si>
  <si>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</si>
  <si>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</si>
  <si>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</si>
  <si>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</si>
  <si>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</si>
  <si>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</si>
  <si>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</si>
  <si>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</si>
  <si>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</si>
  <si>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</si>
  <si>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</si>
  <si>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</si>
  <si>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</si>
  <si>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</si>
  <si>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</si>
  <si>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</si>
  <si>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</si>
  <si>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</si>
  <si>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</si>
  <si>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</si>
  <si>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</si>
  <si>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</si>
  <si>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</si>
  <si>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</si>
  <si>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</si>
  <si>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</si>
  <si>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</si>
  <si>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</si>
  <si>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</si>
  <si>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</si>
  <si>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</si>
  <si>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</si>
  <si>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</si>
  <si>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</si>
  <si>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</si>
  <si>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</si>
  <si>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</si>
  <si>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</si>
  <si>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</si>
  <si>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</si>
  <si>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</si>
  <si>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</si>
  <si>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</si>
  <si>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</si>
  <si>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</si>
  <si>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</si>
  <si>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</si>
  <si>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</si>
  <si>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</si>
  <si>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</si>
  <si>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</si>
  <si>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</si>
  <si>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</si>
  <si>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</si>
  <si>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</si>
  <si>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</si>
  <si>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</si>
  <si>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</si>
  <si>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</si>
  <si>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</si>
  <si>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</si>
  <si>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</si>
  <si>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</si>
  <si>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</si>
  <si>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</si>
  <si>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</si>
  <si>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</si>
  <si>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</si>
  <si>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</si>
  <si>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</si>
  <si>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</si>
  <si>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</si>
  <si>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</si>
  <si>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</si>
  <si>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</si>
  <si>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</si>
  <si>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</si>
  <si>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</si>
  <si>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</si>
  <si>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</si>
  <si>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</si>
  <si>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</si>
  <si>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</si>
  <si>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</si>
  <si>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</si>
  <si>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</si>
  <si>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</si>
  <si>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</si>
  <si>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</si>
  <si>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</si>
  <si>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</si>
  <si>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</si>
  <si>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</si>
  <si>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</si>
  <si>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</si>
  <si>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</si>
  <si>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</si>
  <si>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</si>
  <si>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</si>
  <si>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</si>
  <si>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</si>
  <si>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</si>
  <si>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</si>
  <si>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</si>
  <si>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</si>
  <si>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</si>
  <si>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</si>
  <si>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</si>
  <si>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</si>
  <si>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</si>
  <si>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</si>
  <si>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</si>
  <si>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</si>
  <si>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</si>
  <si>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</si>
  <si>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</si>
  <si>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</si>
  <si>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</si>
  <si>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</si>
  <si>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</si>
  <si>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</si>
  <si>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</si>
  <si>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</si>
  <si>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</si>
  <si>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</si>
  <si>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</si>
  <si>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</si>
  <si>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</si>
  <si>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</si>
  <si>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</si>
  <si>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</si>
  <si>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</si>
  <si>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</si>
  <si>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</si>
  <si>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</si>
  <si>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</si>
  <si>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</si>
  <si>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</si>
  <si>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</si>
  <si>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</si>
  <si>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</si>
  <si>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</si>
  <si>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</si>
  <si>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</si>
  <si>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</si>
  <si>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</si>
  <si>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</si>
  <si>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</si>
  <si>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</si>
  <si>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</si>
  <si>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</si>
  <si>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</si>
  <si>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</si>
  <si>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</si>
  <si>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</si>
  <si>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</si>
  <si>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</si>
  <si>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</si>
  <si>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</si>
  <si>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</si>
  <si>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</si>
  <si>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</si>
  <si>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</si>
  <si>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</si>
  <si>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</si>
  <si>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</si>
  <si>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</si>
  <si>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</si>
  <si>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</si>
  <si>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</si>
  <si>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</si>
  <si>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</si>
  <si>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</si>
  <si>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</si>
  <si>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</si>
  <si>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</si>
  <si>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</si>
  <si>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</si>
  <si>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</si>
  <si>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</si>
  <si>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</si>
  <si>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</si>
  <si>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</si>
  <si>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</si>
  <si>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</si>
  <si>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</si>
  <si>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</si>
  <si>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</si>
  <si>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</si>
  <si>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</si>
  <si>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</si>
  <si>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</si>
  <si>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</si>
  <si>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</si>
  <si>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</si>
  <si>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</si>
  <si>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</si>
  <si>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</si>
  <si>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</si>
  <si>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</si>
  <si>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</si>
  <si>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</si>
  <si>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</si>
  <si>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</si>
  <si>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</si>
  <si>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</si>
  <si>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</si>
  <si>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</si>
  <si>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</si>
  <si>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</si>
  <si>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</si>
  <si>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</si>
  <si>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</si>
  <si>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</si>
  <si>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</si>
  <si>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</si>
  <si>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</si>
  <si>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</si>
  <si>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</si>
  <si>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</si>
  <si>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</si>
  <si>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</si>
  <si>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</si>
  <si>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</si>
  <si>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</si>
  <si>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</si>
  <si>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</si>
  <si>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</si>
  <si>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</si>
  <si>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</si>
  <si>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</si>
  <si>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</si>
  <si>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</si>
  <si>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</si>
  <si>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</si>
  <si>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</si>
  <si>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</si>
  <si>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</si>
  <si>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</si>
  <si>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</si>
  <si>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</si>
  <si>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</si>
  <si>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</si>
  <si>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</si>
  <si>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</si>
  <si>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</si>
  <si>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</si>
  <si>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</si>
  <si>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</si>
  <si>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</si>
  <si>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</si>
  <si>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</si>
  <si>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</si>
  <si>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</si>
  <si>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</si>
  <si>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</si>
  <si>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</si>
  <si>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</si>
  <si>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</si>
  <si>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</si>
  <si>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</si>
  <si>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</si>
  <si>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</si>
  <si>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</si>
  <si>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</si>
  <si>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</si>
  <si>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</si>
  <si>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</si>
  <si>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</si>
  <si>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</si>
  <si>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</si>
  <si>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</si>
  <si>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</si>
  <si>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</si>
  <si>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</si>
  <si>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</si>
  <si>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</si>
  <si>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</si>
  <si>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</si>
  <si>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</si>
  <si>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</si>
  <si>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</si>
  <si>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</si>
  <si>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</si>
  <si>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</si>
  <si>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</si>
  <si>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</si>
  <si>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</si>
  <si>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</si>
  <si>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</si>
  <si>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</si>
  <si>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</si>
  <si>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</si>
  <si>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</si>
  <si>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</si>
  <si>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</si>
  <si>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</si>
  <si>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</si>
  <si>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</si>
  <si>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</si>
  <si>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</si>
  <si>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</si>
  <si>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</si>
  <si>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</si>
  <si>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</si>
  <si>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</si>
  <si>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</si>
  <si>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</si>
  <si>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</si>
  <si>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</si>
  <si>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</si>
  <si>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</si>
  <si>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</si>
  <si>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</si>
  <si>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</si>
  <si>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</si>
  <si>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</si>
  <si>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</si>
  <si>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</si>
  <si>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</si>
  <si>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</si>
  <si>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</si>
  <si>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</si>
  <si>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</si>
  <si>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</si>
  <si>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</si>
  <si>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</si>
  <si>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</si>
  <si>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</si>
  <si>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</si>
  <si>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</si>
  <si>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</si>
  <si>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</si>
  <si>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</si>
  <si>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</si>
  <si>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</si>
  <si>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</si>
  <si>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</si>
  <si>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</si>
  <si>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</si>
  <si>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</si>
  <si>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</si>
  <si>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</si>
  <si>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</si>
  <si>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</si>
  <si>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</si>
  <si>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</si>
  <si>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</si>
  <si>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</si>
  <si>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</si>
  <si>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</si>
  <si>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</si>
  <si>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</si>
  <si>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</si>
  <si>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</si>
  <si>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</si>
  <si>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</si>
  <si>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</si>
  <si>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</si>
  <si>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</si>
  <si>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</si>
  <si>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</si>
  <si>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</si>
  <si>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</si>
  <si>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</si>
  <si>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</si>
  <si>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</si>
  <si>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</si>
  <si>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</si>
  <si>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</si>
  <si>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</si>
  <si>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</si>
  <si>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</si>
  <si>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</si>
  <si>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</si>
  <si>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</si>
  <si>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</si>
  <si>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</si>
  <si>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</si>
  <si>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</si>
  <si>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</si>
  <si>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</si>
  <si>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</si>
  <si>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</si>
  <si>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</si>
  <si>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</si>
  <si>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</si>
  <si>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</si>
  <si>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</si>
  <si>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</si>
  <si>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</si>
  <si>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</si>
  <si>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</si>
  <si>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</si>
  <si>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</si>
  <si>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</si>
  <si>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</si>
  <si>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</si>
  <si>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</si>
  <si>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</si>
  <si>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</si>
  <si>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</si>
  <si>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</si>
  <si>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</si>
  <si>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</si>
  <si>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</si>
  <si>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</si>
  <si>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</si>
  <si>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</si>
  <si>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</si>
  <si>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</si>
  <si>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</si>
  <si>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</si>
  <si>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</si>
  <si>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</si>
  <si>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</si>
  <si>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</si>
  <si>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</si>
  <si>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</si>
  <si>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</si>
  <si>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</si>
  <si>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</si>
  <si>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</si>
  <si>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</si>
  <si>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</si>
  <si>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</si>
  <si>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</si>
  <si>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</si>
  <si>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</si>
  <si>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</si>
  <si>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</si>
  <si>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</si>
  <si>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</si>
  <si>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</si>
  <si>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</si>
  <si>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</si>
  <si>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</si>
  <si>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</si>
  <si>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</si>
  <si>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</si>
  <si>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</si>
  <si>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</si>
  <si>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</si>
  <si>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</si>
  <si>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</si>
  <si>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</si>
  <si>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</si>
  <si>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</si>
  <si>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</si>
  <si>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</si>
  <si>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</si>
  <si>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</si>
  <si>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</si>
  <si>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</si>
  <si>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</si>
  <si>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</si>
  <si>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</si>
  <si>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</si>
  <si>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</si>
  <si>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</si>
  <si>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</si>
  <si>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</si>
  <si>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</si>
  <si>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</si>
  <si>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</si>
  <si>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</si>
  <si>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</si>
  <si>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</si>
  <si>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</si>
  <si>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</si>
  <si>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</si>
  <si>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</si>
  <si>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</si>
  <si>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</si>
  <si>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</si>
  <si>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</si>
  <si>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</si>
  <si>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</si>
  <si>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</si>
  <si>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</si>
  <si>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</si>
  <si>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</si>
  <si>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</si>
  <si>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</si>
  <si>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</si>
  <si>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</si>
  <si>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</si>
  <si>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</si>
  <si>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</si>
  <si>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</si>
  <si>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</si>
  <si>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</si>
  <si>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</si>
  <si>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</si>
  <si>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</si>
  <si>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</si>
  <si>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</si>
  <si>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</si>
  <si>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</si>
  <si>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</si>
  <si>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</si>
  <si>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</si>
  <si>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</si>
  <si>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</si>
  <si>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</si>
  <si>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</si>
  <si>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</si>
  <si>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</si>
  <si>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</si>
  <si>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</si>
  <si>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</si>
  <si>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</si>
  <si>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</si>
  <si>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</si>
  <si>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</si>
  <si>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</si>
  <si>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</si>
  <si>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</si>
  <si>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</si>
  <si>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</si>
  <si>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</si>
  <si>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</si>
  <si>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</si>
  <si>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</si>
  <si>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</si>
  <si>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</si>
  <si>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</si>
  <si>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</si>
  <si>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</si>
  <si>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</si>
  <si>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</si>
  <si>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</si>
  <si>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</si>
  <si>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</si>
  <si>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</si>
  <si>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</si>
  <si>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</si>
  <si>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</si>
  <si>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</si>
  <si>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</si>
  <si>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</si>
  <si>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</si>
  <si>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</si>
  <si>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</si>
  <si>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</si>
  <si>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</si>
  <si>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</si>
  <si>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</si>
  <si>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</si>
  <si>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</si>
  <si>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</si>
  <si>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</si>
  <si>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</si>
  <si>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</si>
  <si>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</si>
  <si>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</si>
  <si>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</si>
  <si>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</si>
  <si>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</si>
  <si>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</si>
  <si>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</si>
  <si>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</si>
  <si>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</si>
  <si>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</si>
  <si>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</si>
  <si>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</si>
  <si>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</si>
  <si>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</si>
  <si>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</si>
  <si>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</si>
  <si>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</si>
  <si>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</si>
  <si>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</si>
  <si>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</si>
  <si>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</si>
  <si>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</si>
  <si>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</si>
  <si>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</si>
  <si>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</si>
  <si>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</si>
  <si>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</si>
  <si>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</si>
  <si>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</si>
  <si>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</si>
  <si>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</si>
  <si>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</si>
  <si>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</si>
  <si>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</si>
  <si>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</si>
  <si>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</si>
  <si>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</si>
  <si>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</si>
  <si>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</si>
  <si>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</si>
  <si>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</si>
  <si>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</si>
  <si>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</si>
  <si>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</si>
  <si>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</si>
  <si>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</si>
  <si>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</si>
  <si>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</si>
  <si>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</si>
  <si>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</si>
  <si>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</si>
  <si>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</si>
  <si>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</si>
  <si>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</si>
  <si>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</si>
  <si>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</si>
  <si>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</si>
  <si>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</si>
  <si>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</si>
  <si>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</si>
  <si>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</si>
  <si>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</si>
  <si>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</si>
  <si>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</si>
  <si>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</si>
  <si>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</si>
  <si>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</si>
  <si>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</si>
  <si>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</si>
  <si>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</si>
  <si>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</si>
  <si>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</si>
  <si>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</si>
  <si>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</si>
  <si>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</si>
  <si>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</si>
  <si>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</si>
  <si>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</si>
  <si>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</si>
  <si>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</si>
  <si>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</si>
  <si>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</si>
  <si>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</si>
  <si>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</si>
  <si>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</si>
  <si>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</si>
  <si>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</si>
  <si>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</si>
  <si>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</si>
  <si>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</si>
  <si>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</si>
  <si>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</si>
  <si>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</si>
  <si>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</si>
  <si>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</si>
  <si>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</si>
  <si>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</si>
  <si>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</si>
  <si>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</si>
  <si>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</si>
  <si>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</si>
  <si>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</si>
  <si>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</si>
  <si>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</si>
  <si>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</si>
  <si>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</si>
  <si>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</si>
  <si>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</si>
  <si>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</si>
  <si>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</si>
  <si>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</si>
  <si>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</si>
  <si>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</si>
  <si>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</si>
  <si>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</si>
  <si>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</si>
  <si>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</si>
  <si>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</si>
  <si>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</si>
  <si>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</si>
  <si>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</si>
  <si>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</si>
  <si>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</si>
  <si>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</si>
  <si>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</si>
  <si>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</si>
  <si>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</si>
  <si>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</si>
  <si>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</si>
  <si>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</si>
  <si>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</si>
  <si>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</si>
  <si>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</si>
  <si>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</si>
  <si>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</si>
  <si>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</si>
  <si>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</si>
  <si>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</si>
  <si>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</si>
  <si>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</si>
  <si>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</si>
  <si>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</si>
  <si>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</si>
  <si>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</si>
  <si>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</si>
  <si>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</si>
  <si>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</si>
  <si>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</si>
  <si>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</si>
  <si>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</si>
  <si>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</si>
  <si>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</si>
  <si>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</si>
  <si>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</si>
  <si>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</si>
  <si>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</si>
  <si>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</si>
  <si>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</si>
  <si>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</si>
  <si>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</si>
  <si>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</si>
  <si>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</si>
  <si>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</si>
  <si>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</si>
  <si>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</si>
  <si>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</si>
  <si>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</si>
  <si>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</si>
  <si>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</si>
  <si>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</si>
  <si>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</si>
  <si>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</si>
  <si>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</si>
  <si>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</si>
  <si>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</si>
  <si>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</si>
  <si>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</si>
  <si>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</si>
  <si>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</si>
  <si>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</si>
  <si>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</si>
  <si>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</si>
  <si>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</si>
  <si>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</si>
  <si>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</si>
  <si>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</si>
  <si>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</si>
  <si>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</si>
  <si>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</si>
  <si>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</si>
  <si>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</si>
  <si>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</si>
  <si>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</si>
  <si>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</si>
  <si>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</si>
  <si>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</si>
  <si>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</si>
  <si>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</si>
  <si>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</si>
  <si>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</si>
  <si>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</si>
  <si>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</si>
  <si>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</si>
  <si>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</si>
  <si>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</si>
  <si>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</si>
  <si>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</si>
  <si>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</si>
  <si>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</si>
  <si>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</si>
  <si>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</si>
  <si>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</si>
  <si>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</si>
  <si>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</si>
  <si>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</si>
  <si>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</si>
  <si>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</si>
  <si>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</si>
  <si>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</si>
  <si>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</si>
  <si>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</si>
  <si>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</si>
  <si>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</si>
  <si>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</si>
  <si>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</si>
  <si>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</si>
  <si>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</si>
  <si>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</si>
  <si>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</si>
  <si>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</si>
  <si>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</si>
  <si>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</si>
  <si>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</si>
  <si>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</si>
  <si>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</si>
  <si>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</si>
  <si>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</si>
  <si>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</si>
  <si>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</si>
  <si>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</si>
  <si>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</si>
  <si>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</si>
  <si>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</si>
  <si>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</si>
  <si>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</si>
  <si>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</si>
  <si>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</si>
  <si>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</si>
  <si>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</si>
  <si>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</si>
  <si>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</si>
  <si>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</si>
  <si>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</si>
  <si>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</si>
  <si>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</si>
  <si>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</si>
  <si>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</si>
  <si>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</si>
  <si>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</si>
  <si>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</si>
  <si>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</si>
  <si>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</si>
  <si>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</si>
  <si>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</si>
  <si>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</si>
  <si>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</si>
  <si>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</si>
  <si>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</si>
  <si>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</si>
  <si>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</si>
  <si>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</si>
  <si>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</si>
  <si>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</si>
  <si>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</si>
  <si>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</si>
  <si>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</si>
  <si>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</si>
  <si>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</si>
  <si>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</si>
  <si>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</si>
  <si>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</si>
  <si>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</si>
  <si>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</si>
  <si>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</si>
  <si>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</si>
  <si>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</si>
  <si>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</si>
  <si>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</si>
  <si>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</si>
  <si>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</si>
  <si>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</si>
  <si>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</si>
  <si>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</si>
  <si>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</si>
  <si>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</si>
  <si>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</si>
  <si>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</si>
  <si>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</si>
  <si>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</si>
  <si>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</si>
  <si>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</si>
  <si>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</si>
  <si>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</si>
  <si>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</si>
  <si>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</si>
  <si>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</si>
  <si>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</si>
  <si>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</si>
  <si>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</si>
  <si>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</si>
  <si>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</si>
  <si>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</si>
  <si>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</si>
  <si>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</si>
  <si>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</si>
  <si>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</si>
  <si>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</si>
  <si>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</si>
  <si>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</si>
  <si>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</si>
  <si>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</si>
  <si>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</si>
  <si>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</si>
  <si>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</si>
  <si>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</si>
  <si>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</si>
  <si>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</si>
  <si>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</si>
  <si>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</si>
  <si>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</si>
  <si>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</si>
  <si>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</si>
  <si>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</si>
  <si>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</si>
  <si>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</si>
  <si>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</si>
  <si>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</si>
  <si>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</si>
  <si>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</si>
  <si>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</si>
  <si>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</si>
  <si>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</si>
  <si>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</si>
  <si>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</si>
  <si>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</si>
  <si>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</si>
  <si>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</si>
  <si>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</si>
  <si>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</si>
  <si>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</si>
  <si>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</si>
  <si>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</si>
  <si>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</si>
  <si>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</si>
  <si>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</si>
  <si>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</si>
  <si>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</si>
  <si>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</si>
  <si>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</si>
  <si>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</si>
  <si>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</si>
  <si>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</si>
  <si>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</si>
  <si>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</si>
  <si>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</si>
  <si>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</si>
  <si>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</si>
  <si>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</si>
  <si>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</si>
  <si>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</si>
  <si>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</si>
  <si>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</si>
  <si>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</si>
  <si>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</si>
  <si>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</si>
  <si>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</si>
  <si>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</si>
  <si>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</si>
  <si>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</si>
  <si>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</si>
  <si>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</si>
  <si>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</si>
  <si>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</si>
  <si>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</si>
  <si>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</si>
  <si>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</si>
  <si>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</si>
  <si>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</si>
  <si>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</si>
  <si>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</si>
  <si>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</si>
  <si>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</si>
  <si>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</si>
  <si>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</si>
  <si>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</si>
  <si>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</si>
  <si>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</si>
  <si>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</si>
  <si>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</si>
  <si>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</si>
  <si>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</si>
  <si>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</si>
  <si>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</si>
  <si>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</si>
  <si>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</si>
  <si>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</si>
  <si>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</si>
  <si>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</si>
  <si>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</si>
  <si>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</si>
  <si>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</si>
  <si>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</si>
  <si>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</si>
  <si>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</si>
  <si>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</si>
  <si>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</si>
  <si>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</si>
  <si>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</si>
  <si>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</si>
  <si>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</si>
  <si>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</si>
  <si>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</si>
  <si>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</si>
  <si>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</si>
  <si>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</si>
  <si>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</si>
  <si>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</si>
  <si>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</si>
  <si>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</si>
  <si>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</si>
  <si>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</si>
  <si>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</si>
  <si>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</si>
  <si>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</si>
  <si>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</si>
  <si>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</si>
  <si>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</si>
  <si>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</si>
  <si>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</si>
  <si>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</si>
  <si>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</si>
  <si>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</si>
  <si>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</si>
  <si>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</si>
  <si>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</si>
  <si>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</si>
  <si>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</si>
  <si>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</si>
  <si>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</si>
  <si>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</si>
  <si>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</si>
  <si>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</si>
  <si>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</si>
  <si>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</si>
  <si>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</si>
  <si>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</si>
  <si>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</si>
  <si>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</si>
  <si>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</si>
  <si>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</si>
  <si>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</si>
  <si>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</si>
  <si>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</si>
  <si>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</si>
  <si>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</si>
  <si>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</si>
  <si>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</si>
  <si>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</si>
  <si>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</si>
  <si>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</si>
  <si>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</si>
  <si>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</si>
  <si>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</si>
  <si>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</si>
  <si>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</si>
  <si>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</si>
  <si>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</si>
  <si>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</si>
  <si>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</si>
  <si>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</si>
  <si>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</si>
  <si>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</si>
  <si>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</si>
  <si>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</si>
  <si>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</si>
  <si>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</si>
  <si>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</si>
  <si>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</si>
  <si>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</si>
  <si>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</si>
  <si>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</si>
  <si>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</si>
  <si>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</si>
  <si>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</si>
  <si>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</si>
  <si>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</si>
  <si>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</si>
  <si>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</si>
  <si>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</si>
  <si>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</si>
  <si>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</si>
  <si>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</si>
  <si>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</si>
  <si>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</si>
  <si>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</si>
  <si>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</si>
  <si>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</si>
  <si>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</si>
  <si>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</si>
  <si>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</si>
  <si>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</si>
  <si>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</si>
  <si>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</si>
  <si>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</si>
  <si>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</si>
  <si>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</si>
  <si>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</si>
  <si>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</si>
  <si>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</si>
  <si>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</si>
  <si>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</si>
  <si>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</si>
  <si>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</si>
  <si>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</si>
  <si>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</si>
  <si>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</si>
  <si>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</si>
  <si>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</si>
  <si>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</si>
  <si>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</si>
  <si>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</si>
  <si>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</si>
  <si>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</si>
  <si>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</si>
  <si>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</si>
  <si>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</si>
  <si>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</si>
  <si>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</si>
  <si>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</si>
  <si>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</si>
  <si>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</si>
  <si>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</si>
  <si>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</si>
  <si>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</si>
  <si>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</si>
  <si>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</si>
  <si>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</si>
  <si>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</si>
  <si>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</si>
  <si>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</si>
  <si>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</si>
  <si>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</si>
  <si>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</si>
  <si>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</si>
  <si>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</si>
  <si>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</si>
  <si>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</si>
  <si>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</si>
  <si>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</si>
  <si>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</si>
  <si>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</si>
  <si>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</si>
  <si>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</si>
  <si>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</si>
  <si>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</si>
  <si>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</si>
  <si>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</si>
  <si>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</si>
  <si>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</si>
  <si>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</si>
  <si>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</si>
  <si>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</si>
  <si>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</si>
  <si>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</si>
  <si>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</si>
  <si>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</si>
  <si>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</si>
  <si>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</si>
  <si>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</si>
  <si>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</si>
  <si>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</si>
  <si>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</si>
  <si>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</si>
  <si>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</si>
  <si>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</si>
  <si>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</si>
  <si>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</si>
  <si>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</si>
  <si>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</si>
  <si>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</si>
  <si>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</si>
  <si>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</si>
  <si>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</si>
  <si>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</si>
  <si>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</si>
  <si>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</si>
  <si>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</si>
  <si>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</si>
  <si>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</si>
  <si>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</si>
  <si>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</si>
  <si>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</si>
  <si>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</si>
  <si>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</si>
  <si>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</si>
  <si>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</si>
  <si>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</si>
  <si>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</si>
  <si>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</si>
  <si>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</si>
  <si>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</si>
  <si>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</si>
  <si>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</si>
  <si>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</si>
  <si>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</si>
  <si>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</si>
  <si>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</si>
  <si>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</si>
  <si>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</si>
  <si>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</si>
  <si>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</si>
  <si>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</si>
  <si>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</si>
  <si>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</si>
  <si>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</si>
  <si>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</si>
  <si>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</si>
  <si>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</si>
  <si>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</si>
  <si>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</si>
  <si>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</si>
  <si>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</si>
  <si>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</si>
  <si>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</si>
  <si>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</si>
  <si>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</si>
  <si>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</si>
  <si>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</si>
  <si>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</si>
  <si>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</si>
  <si>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</si>
  <si>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</si>
  <si>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</si>
  <si>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</si>
  <si>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</si>
  <si>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</si>
  <si>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</si>
  <si>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</si>
  <si>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</si>
  <si>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</si>
  <si>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</si>
  <si>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</si>
  <si>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</si>
  <si>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</si>
  <si>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</si>
  <si>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</si>
  <si>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</si>
  <si>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</si>
  <si>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</si>
  <si>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</si>
  <si>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</si>
  <si>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</si>
  <si>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</si>
  <si>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</si>
  <si>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</si>
  <si>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</si>
  <si>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</si>
  <si>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</si>
  <si>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</si>
  <si>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</si>
  <si>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</si>
  <si>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</si>
  <si>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</si>
  <si>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</si>
  <si>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</si>
  <si>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</si>
  <si>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</si>
  <si>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</si>
  <si>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</si>
  <si>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</si>
  <si>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</si>
  <si>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</si>
  <si>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</si>
  <si>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</si>
  <si>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</si>
  <si>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</si>
  <si>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</si>
  <si>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</si>
  <si>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</si>
  <si>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</si>
  <si>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</si>
  <si>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</si>
  <si>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</si>
  <si>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</si>
  <si>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</si>
  <si>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</si>
  <si>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</si>
  <si>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</si>
  <si>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</si>
  <si>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</si>
  <si>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</si>
  <si>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</si>
  <si>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</si>
  <si>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</si>
  <si>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</si>
  <si>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</si>
  <si>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</si>
  <si>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</si>
  <si>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</si>
  <si>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</si>
  <si>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</si>
  <si>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</si>
  <si>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</si>
  <si>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</si>
  <si>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</si>
  <si>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</si>
  <si>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</si>
  <si>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</si>
  <si>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</si>
  <si>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</si>
  <si>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</si>
  <si>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</si>
  <si>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</si>
  <si>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</si>
  <si>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</si>
  <si>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</si>
  <si>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</si>
  <si>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</si>
  <si>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</si>
  <si>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</si>
  <si>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</si>
  <si>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</si>
  <si>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</si>
  <si>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</si>
  <si>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</si>
  <si>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</si>
  <si>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</si>
  <si>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</si>
  <si>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</si>
  <si>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</si>
  <si>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</si>
  <si>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</si>
  <si>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</si>
  <si>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</si>
  <si>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</si>
  <si>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</si>
  <si>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</si>
  <si>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</si>
  <si>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</si>
  <si>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</si>
  <si>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</si>
  <si>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</si>
  <si>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</si>
  <si>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</si>
  <si>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</si>
  <si>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</si>
  <si>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</si>
  <si>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</si>
  <si>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</si>
  <si>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</si>
  <si>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</si>
  <si>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</si>
  <si>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</si>
  <si>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</si>
  <si>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</si>
  <si>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</si>
  <si>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</si>
  <si>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</si>
  <si>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</si>
  <si>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</si>
  <si>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</si>
  <si>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</si>
  <si>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</si>
  <si>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</si>
  <si>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</si>
  <si>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</si>
  <si>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</si>
  <si>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</si>
  <si>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</si>
  <si>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</si>
  <si>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</si>
  <si>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</si>
  <si>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</si>
  <si>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</si>
  <si>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</si>
  <si>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</si>
  <si>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</si>
  <si>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</si>
  <si>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</si>
  <si>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</si>
  <si>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</si>
  <si>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</si>
  <si>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</si>
  <si>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</si>
  <si>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</si>
  <si>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</si>
  <si>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</si>
  <si>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</si>
  <si>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</si>
  <si>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</si>
  <si>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</si>
  <si>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</si>
  <si>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</si>
  <si>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</si>
  <si>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</si>
  <si>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</si>
  <si>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</si>
  <si>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</si>
  <si>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</si>
  <si>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</si>
  <si>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</si>
  <si>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</si>
  <si>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</si>
  <si>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</si>
  <si>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</si>
  <si>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</si>
  <si>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</si>
  <si>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</si>
  <si>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</si>
  <si>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</si>
  <si>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</si>
  <si>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</si>
  <si>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</si>
  <si>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</si>
  <si>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</si>
  <si>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</si>
  <si>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</si>
  <si>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</si>
  <si>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</si>
  <si>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</si>
  <si>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</si>
  <si>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</si>
  <si>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</si>
  <si>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</si>
  <si>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</si>
  <si>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</si>
  <si>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</si>
  <si>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</si>
  <si>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</si>
  <si>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</si>
  <si>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</si>
  <si>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</si>
  <si>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</si>
  <si>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</si>
  <si>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</si>
  <si>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</si>
  <si>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</si>
  <si>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</si>
  <si>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</si>
  <si>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</si>
  <si>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</si>
  <si>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</si>
  <si>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</si>
  <si>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</si>
  <si>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</si>
  <si>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</si>
  <si>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</si>
  <si>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</si>
  <si>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</si>
  <si>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</si>
  <si>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</si>
  <si>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</si>
  <si>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</si>
  <si>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</si>
  <si>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</si>
  <si>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</si>
  <si>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</si>
  <si>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</si>
  <si>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</si>
  <si>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</si>
  <si>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</si>
  <si>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</si>
  <si>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</si>
  <si>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</si>
  <si>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</si>
  <si>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</si>
  <si>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</si>
  <si>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</si>
  <si>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</si>
  <si>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</si>
  <si>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</si>
  <si>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</si>
  <si>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</si>
  <si>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</si>
  <si>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</si>
  <si>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</si>
  <si>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</si>
  <si>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</si>
  <si>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</si>
  <si>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</si>
  <si>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</si>
  <si>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</si>
  <si>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</si>
  <si>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</si>
  <si>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</si>
  <si>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</si>
  <si>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</si>
  <si>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</si>
  <si>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</si>
  <si>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</si>
  <si>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</si>
  <si>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</si>
  <si>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</si>
  <si>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</si>
  <si>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</si>
  <si>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</si>
  <si>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</si>
  <si>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</si>
  <si>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</si>
  <si>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</si>
  <si>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</si>
  <si>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</si>
  <si>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</si>
  <si>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</si>
  <si>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</si>
  <si>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</si>
  <si>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</si>
  <si>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</si>
  <si>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</si>
  <si>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</si>
  <si>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</si>
  <si>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</si>
  <si>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</si>
  <si>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</si>
  <si>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</si>
  <si>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</si>
  <si>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</si>
  <si>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</si>
  <si>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</si>
  <si>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</si>
  <si>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</si>
  <si>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</si>
  <si>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</si>
  <si>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</si>
  <si>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</si>
  <si>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</si>
  <si>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</si>
  <si>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</si>
  <si>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</si>
  <si>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</si>
  <si>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</si>
  <si>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</si>
  <si>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</si>
  <si>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</si>
  <si>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</si>
  <si>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</si>
  <si>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</si>
  <si>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</si>
  <si>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</si>
  <si>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</si>
  <si>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</si>
  <si>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</si>
  <si>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</si>
  <si>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</si>
  <si>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</si>
  <si>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</si>
  <si>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</si>
  <si>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</si>
  <si>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</si>
  <si>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</si>
  <si>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</si>
  <si>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</si>
  <si>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</si>
  <si>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</si>
  <si>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</si>
  <si>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</si>
  <si>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</si>
  <si>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</si>
  <si>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</si>
  <si>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</si>
  <si>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</si>
  <si>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</si>
  <si>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</si>
  <si>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</si>
  <si>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</si>
  <si>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</si>
  <si>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</si>
  <si>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</si>
  <si>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</si>
  <si>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</si>
  <si>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</si>
  <si>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</si>
  <si>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</si>
  <si>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</si>
  <si>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</si>
  <si>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</si>
  <si>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</si>
  <si>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</si>
  <si>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</si>
  <si>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</si>
  <si>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</si>
  <si>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</si>
  <si>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</si>
  <si>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</si>
  <si>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</si>
  <si>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</si>
  <si>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</si>
  <si>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</si>
  <si>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</si>
  <si>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</si>
  <si>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</si>
  <si>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</si>
  <si>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</si>
  <si>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</si>
  <si>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</si>
  <si>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</si>
  <si>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</si>
  <si>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</si>
  <si>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</si>
  <si>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</si>
  <si>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</si>
  <si>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</si>
  <si>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</si>
  <si>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</si>
  <si>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</si>
  <si>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</si>
  <si>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</si>
  <si>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</si>
  <si>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</si>
  <si>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</si>
  <si>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</si>
  <si>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</si>
  <si>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</si>
  <si>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</si>
  <si>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</si>
  <si>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</si>
  <si>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</si>
  <si>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</si>
  <si>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</si>
  <si>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</si>
  <si>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</si>
  <si>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</si>
  <si>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</si>
  <si>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</si>
  <si>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</si>
  <si>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</si>
  <si>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</si>
  <si>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</si>
  <si>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</si>
  <si>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</si>
  <si>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</si>
  <si>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</si>
  <si>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</si>
  <si>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</si>
  <si>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</si>
  <si>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</si>
  <si>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</si>
  <si>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</si>
  <si>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</si>
  <si>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</si>
  <si>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</si>
  <si>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</si>
  <si>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</si>
  <si>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</si>
  <si>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</si>
  <si>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</si>
  <si>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</si>
  <si>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</si>
  <si>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</si>
  <si>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</si>
  <si>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</si>
  <si>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</si>
  <si>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</si>
  <si>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</si>
  <si>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</si>
  <si>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</si>
  <si>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</si>
  <si>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</si>
  <si>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</si>
  <si>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</si>
  <si>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</si>
  <si>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</si>
  <si>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</si>
  <si>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</si>
  <si>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</si>
  <si>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</si>
  <si>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</si>
  <si>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</si>
  <si>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</si>
  <si>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</si>
  <si>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</si>
  <si>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</si>
  <si>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</si>
  <si>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</si>
  <si>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</si>
  <si>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</si>
  <si>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</si>
  <si>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</si>
  <si>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</si>
  <si>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</si>
  <si>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</si>
  <si>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</si>
  <si>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</si>
  <si>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</si>
  <si>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</si>
  <si>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</si>
  <si>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</si>
  <si>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</si>
  <si>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</si>
  <si>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</si>
  <si>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</si>
  <si>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</si>
  <si>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</si>
  <si>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</si>
  <si>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</si>
  <si>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</si>
  <si>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</si>
  <si>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</si>
  <si>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</si>
  <si>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</si>
  <si>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</si>
  <si>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</si>
  <si>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</si>
  <si>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</si>
  <si>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</si>
  <si>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</si>
  <si>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</si>
  <si>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</si>
  <si>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</si>
  <si>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</si>
  <si>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</si>
  <si>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</si>
  <si>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</si>
  <si>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</si>
  <si>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</si>
  <si>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</si>
  <si>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</si>
  <si>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</si>
  <si>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</si>
  <si>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</si>
  <si>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</si>
  <si>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</si>
  <si>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</si>
  <si>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</si>
  <si>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</si>
  <si>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</si>
  <si>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</si>
  <si>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</si>
  <si>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</si>
  <si>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</si>
  <si>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</si>
  <si>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</si>
  <si>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</si>
  <si>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</si>
  <si>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</si>
  <si>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</si>
  <si>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</si>
  <si>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</si>
  <si>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</si>
  <si>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</si>
  <si>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</si>
  <si>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</si>
  <si>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</si>
  <si>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</si>
  <si>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</si>
  <si>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</si>
  <si>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</si>
  <si>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</si>
  <si>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</si>
  <si>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</si>
  <si>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</si>
  <si>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</si>
  <si>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</si>
  <si>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</si>
  <si>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</si>
  <si>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</si>
  <si>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</si>
  <si>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</si>
  <si>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</si>
  <si>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</si>
  <si>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</si>
  <si>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</si>
  <si>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</si>
  <si>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</si>
  <si>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</si>
  <si>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</si>
  <si>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</si>
  <si>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</si>
  <si>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</si>
  <si>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</si>
  <si>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</si>
  <si>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</si>
  <si>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</si>
  <si>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</si>
  <si>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</si>
  <si>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</si>
  <si>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</si>
  <si>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</si>
  <si>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</si>
  <si>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</si>
  <si>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</si>
  <si>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</si>
  <si>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</si>
  <si>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</si>
  <si>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</si>
  <si>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</si>
  <si>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</si>
  <si>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</si>
  <si>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</si>
  <si>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</si>
  <si>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</si>
  <si>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</si>
  <si>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</si>
  <si>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</si>
  <si>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</si>
  <si>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</si>
  <si>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</si>
  <si>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</si>
  <si>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</si>
  <si>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</si>
  <si>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</si>
  <si>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</si>
  <si>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</si>
  <si>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</si>
  <si>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</si>
  <si>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</si>
  <si>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</si>
  <si>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</si>
  <si>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</si>
  <si>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</si>
  <si>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</si>
  <si>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</si>
  <si>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</si>
  <si>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</si>
  <si>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</si>
  <si>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</si>
  <si>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</si>
  <si>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</si>
  <si>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</si>
  <si>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</si>
  <si>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</si>
  <si>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</si>
  <si>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</si>
  <si>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</si>
  <si>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</si>
  <si>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</si>
  <si>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</si>
  <si>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</si>
  <si>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</si>
  <si>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</si>
  <si>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</si>
  <si>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</si>
  <si>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</si>
  <si>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</si>
  <si>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</si>
  <si>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</si>
  <si>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</si>
  <si>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</si>
  <si>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</si>
  <si>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</si>
  <si>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</si>
  <si>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</si>
  <si>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</si>
  <si>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</si>
  <si>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</si>
  <si>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</si>
  <si>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</si>
  <si>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</si>
  <si>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</si>
  <si>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</si>
  <si>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</si>
  <si>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</si>
  <si>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</si>
  <si>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</si>
  <si>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</si>
  <si>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</si>
  <si>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</si>
  <si>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</si>
  <si>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</si>
  <si>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</si>
  <si>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</si>
  <si>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</si>
  <si>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</si>
  <si>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</si>
  <si>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</si>
  <si>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</si>
  <si>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</si>
  <si>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</si>
  <si>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</si>
  <si>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</si>
  <si>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</si>
  <si>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</si>
  <si>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</si>
  <si>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</si>
  <si>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</si>
  <si>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</si>
  <si>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</si>
  <si>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</si>
  <si>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</si>
  <si>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</si>
  <si>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</si>
  <si>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</si>
  <si>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</si>
  <si>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</si>
  <si>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</si>
  <si>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</si>
  <si>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</si>
  <si>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</si>
  <si>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</si>
  <si>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</si>
  <si>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</si>
  <si>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</si>
  <si>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</si>
  <si>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</si>
  <si>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</si>
  <si>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</si>
  <si>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</si>
  <si>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</si>
  <si>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</si>
  <si>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</si>
  <si>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</si>
  <si>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</si>
  <si>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</si>
  <si>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</si>
  <si>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</si>
  <si>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</si>
  <si>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</si>
  <si>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</si>
  <si>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</si>
  <si>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</si>
  <si>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</si>
  <si>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</si>
  <si>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</si>
  <si>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</si>
  <si>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</si>
  <si>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</si>
  <si>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</si>
  <si>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</si>
  <si>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</si>
  <si>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</si>
  <si>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</si>
  <si>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</si>
  <si>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</si>
  <si>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</si>
  <si>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</si>
  <si>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</si>
  <si>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</si>
  <si>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</si>
  <si>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</si>
  <si>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</si>
  <si>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</si>
  <si>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</si>
  <si>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</si>
  <si>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</si>
  <si>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</si>
  <si>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</si>
  <si>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</si>
  <si>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</si>
  <si>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</si>
  <si>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</si>
  <si>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</si>
  <si>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</si>
  <si>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</si>
  <si>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</si>
  <si>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</si>
  <si>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</si>
  <si>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</si>
  <si>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</si>
  <si>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</si>
  <si>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</si>
  <si>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</si>
  <si>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</si>
  <si>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</si>
  <si>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</si>
  <si>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</si>
  <si>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</si>
  <si>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</si>
  <si>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</si>
  <si>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</si>
  <si>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</si>
  <si>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</si>
  <si>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</si>
  <si>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</si>
  <si>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</si>
  <si>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</si>
  <si>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</si>
  <si>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</si>
  <si>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</si>
  <si>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</si>
  <si>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</si>
  <si>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</si>
  <si>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</si>
  <si>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</si>
  <si>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</si>
  <si>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</si>
  <si>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</si>
  <si>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</si>
  <si>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</si>
  <si>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</si>
  <si>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</si>
  <si>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</si>
  <si>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</si>
  <si>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</si>
  <si>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</si>
  <si>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</si>
  <si>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</si>
  <si>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</si>
  <si>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</si>
  <si>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</si>
  <si>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</si>
  <si>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</si>
  <si>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</si>
  <si>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</si>
  <si>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</si>
  <si>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</si>
  <si>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</si>
  <si>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</si>
  <si>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</si>
  <si>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</si>
  <si>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</si>
  <si>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</si>
  <si>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</si>
  <si>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</si>
  <si>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</si>
  <si>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</si>
  <si>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</si>
  <si>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</si>
  <si>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</si>
  <si>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</si>
  <si>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</si>
  <si>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</si>
  <si>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</si>
  <si>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</si>
  <si>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</si>
  <si>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</si>
  <si>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</si>
  <si>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</si>
  <si>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</si>
  <si>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</si>
  <si>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</si>
  <si>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</si>
  <si>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</si>
  <si>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</si>
  <si>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</si>
  <si>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</si>
  <si>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</si>
  <si>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</si>
  <si>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</si>
  <si>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</si>
  <si>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</si>
  <si>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</si>
  <si>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</si>
  <si>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</si>
  <si>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</si>
  <si>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</si>
  <si>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</si>
  <si>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</si>
  <si>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</si>
  <si>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</si>
  <si>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</si>
  <si>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</si>
  <si>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</si>
  <si>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</si>
  <si>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</si>
  <si>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</si>
  <si>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</si>
  <si>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</si>
  <si>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</si>
  <si>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</si>
  <si>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</si>
  <si>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</si>
  <si>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</si>
  <si>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</si>
  <si>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</si>
  <si>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</si>
  <si>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</si>
  <si>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</si>
  <si>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</si>
  <si>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</si>
  <si>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</si>
  <si>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</si>
  <si>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</si>
  <si>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</si>
  <si>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</si>
  <si>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</si>
  <si>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</si>
  <si>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</si>
  <si>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</si>
  <si>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</si>
  <si>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</si>
  <si>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</si>
  <si>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</si>
  <si>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</si>
  <si>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</si>
  <si>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</si>
  <si>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</si>
  <si>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</si>
  <si>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</si>
  <si>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</si>
  <si>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</si>
  <si>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</si>
  <si>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</si>
  <si>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</si>
  <si>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</si>
  <si>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</si>
  <si>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</si>
  <si>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</si>
  <si>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</si>
  <si>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</si>
  <si>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</si>
  <si>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</si>
  <si>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</si>
  <si>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</si>
  <si>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</si>
  <si>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</si>
  <si>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</si>
  <si>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</si>
  <si>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</si>
  <si>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</si>
  <si>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</si>
  <si>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</si>
  <si>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</si>
  <si>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</si>
  <si>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</si>
  <si>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</si>
  <si>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</si>
  <si>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</si>
  <si>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</si>
  <si>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</si>
  <si>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</si>
  <si>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</si>
  <si>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</si>
  <si>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</si>
  <si>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</si>
  <si>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</si>
  <si>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</si>
  <si>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</si>
  <si>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</si>
  <si>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</si>
  <si>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</si>
  <si>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</si>
  <si>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</si>
  <si>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</si>
  <si>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</si>
  <si>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</si>
  <si>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</si>
  <si>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</si>
  <si>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</si>
  <si>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</si>
  <si>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</si>
  <si>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</si>
  <si>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</si>
  <si>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</si>
  <si>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</si>
  <si>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</si>
  <si>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</si>
  <si>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</si>
  <si>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</si>
  <si>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</si>
  <si>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</si>
  <si>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</si>
  <si>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</si>
  <si>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</si>
  <si>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</si>
  <si>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</si>
  <si>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</si>
  <si>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</si>
  <si>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</si>
  <si>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</si>
  <si>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</si>
  <si>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</si>
  <si>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</si>
  <si>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</si>
  <si>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</si>
  <si>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</si>
  <si>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</si>
  <si>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</si>
  <si>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</si>
  <si>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</si>
  <si>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</si>
  <si>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</si>
  <si>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</si>
  <si>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</si>
  <si>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</si>
  <si>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</si>
  <si>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</si>
  <si>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</si>
  <si>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</si>
  <si>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</si>
  <si>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</si>
  <si>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</si>
  <si>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</si>
  <si>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</si>
  <si>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</si>
  <si>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</si>
  <si>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</si>
  <si>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</si>
  <si>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</si>
  <si>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</si>
  <si>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</si>
  <si>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</si>
  <si>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</si>
  <si>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</si>
  <si>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</si>
  <si>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</si>
  <si>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</si>
  <si>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</si>
  <si>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</si>
  <si>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</si>
  <si>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</si>
  <si>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</si>
  <si>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</si>
  <si>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</si>
  <si>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</si>
  <si>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</si>
  <si>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</si>
  <si>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</si>
  <si>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</si>
  <si>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</si>
  <si>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</si>
  <si>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</si>
  <si>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</si>
  <si>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</si>
  <si>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</si>
  <si>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</si>
  <si>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</si>
  <si>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</si>
  <si>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</si>
  <si>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</si>
  <si>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</si>
  <si>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</si>
  <si>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</si>
  <si>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</si>
  <si>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</si>
  <si>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</si>
  <si>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</si>
  <si>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</si>
  <si>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</si>
  <si>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</si>
  <si>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</si>
  <si>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</si>
  <si>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</si>
  <si>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</si>
  <si>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</si>
  <si>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</si>
  <si>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</si>
  <si>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</si>
  <si>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</si>
  <si>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</si>
  <si>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</si>
  <si>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</si>
  <si>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</si>
  <si>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</si>
  <si>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</si>
  <si>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</si>
  <si>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</si>
  <si>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</si>
  <si>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</si>
  <si>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</si>
  <si>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</si>
  <si>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</si>
  <si>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</si>
  <si>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</si>
  <si>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</si>
  <si>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</si>
  <si>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</si>
  <si>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</si>
  <si>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</si>
  <si>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</si>
  <si>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</si>
  <si>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</si>
  <si>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</si>
  <si>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</si>
  <si>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</si>
  <si>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</si>
  <si>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</si>
  <si>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</si>
  <si>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</si>
  <si>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</si>
  <si>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</si>
  <si>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</si>
  <si>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</si>
  <si>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</si>
  <si>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</si>
  <si>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</si>
  <si>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</si>
  <si>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</si>
  <si>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</si>
  <si>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</si>
  <si>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</si>
  <si>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</si>
  <si>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</si>
  <si>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</si>
  <si>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</si>
  <si>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</si>
  <si>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</si>
  <si>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</si>
  <si>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</si>
  <si>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</si>
  <si>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</si>
  <si>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</si>
  <si>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</si>
  <si>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</si>
  <si>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</si>
  <si>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</si>
  <si>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</si>
  <si>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</si>
  <si>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</si>
  <si>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</si>
  <si>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</si>
  <si>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</si>
  <si>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</si>
  <si>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</si>
  <si>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</si>
  <si>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</si>
  <si>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</si>
  <si>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</si>
  <si>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</si>
  <si>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</si>
  <si>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</si>
  <si>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</si>
  <si>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</si>
  <si>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</si>
  <si>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</si>
  <si>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</si>
  <si>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</si>
  <si>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</si>
  <si>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</si>
  <si>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</si>
  <si>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</si>
  <si>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</si>
  <si>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</si>
  <si>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</si>
  <si>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</si>
  <si>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</si>
  <si>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</si>
  <si>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</si>
  <si>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</si>
  <si>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</si>
  <si>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</si>
  <si>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</si>
  <si>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</si>
  <si>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</si>
  <si>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</si>
  <si>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</si>
  <si>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</si>
  <si>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</si>
  <si>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</si>
  <si>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</si>
  <si>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</si>
  <si>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</si>
  <si>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</si>
  <si>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</si>
  <si>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</si>
  <si>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</si>
  <si>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</si>
  <si>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</si>
  <si>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</si>
  <si>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</si>
  <si>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</si>
  <si>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</si>
  <si>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</si>
  <si>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</si>
  <si>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</si>
  <si>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</si>
  <si>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</si>
  <si>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</si>
  <si>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</si>
  <si>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</si>
  <si>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</si>
  <si>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</si>
  <si>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</si>
  <si>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</si>
  <si>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</si>
  <si>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</si>
  <si>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</si>
  <si>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</si>
  <si>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</si>
  <si>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</si>
  <si>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</si>
  <si>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</si>
  <si>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</si>
  <si>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</si>
  <si>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</si>
  <si>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</si>
  <si>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</si>
  <si>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</si>
  <si>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</si>
  <si>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</si>
  <si>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</si>
  <si>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</si>
  <si>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</si>
  <si>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</si>
  <si>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</si>
  <si>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</si>
  <si>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</si>
  <si>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</si>
  <si>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</si>
  <si>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</si>
  <si>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</si>
  <si>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</si>
  <si>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</si>
  <si>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</si>
  <si>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</si>
  <si>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</si>
  <si>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</si>
  <si>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</si>
  <si>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</si>
  <si>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</si>
  <si>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</si>
  <si>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</si>
  <si>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</si>
  <si>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</si>
  <si>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</si>
  <si>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</si>
  <si>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</si>
  <si>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</si>
  <si>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</si>
  <si>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</si>
  <si>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</si>
  <si>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</si>
  <si>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</si>
  <si>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</si>
  <si>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</si>
  <si>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</si>
  <si>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</si>
  <si>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</si>
  <si>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</si>
  <si>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</si>
  <si>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</si>
  <si>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</si>
  <si>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</si>
  <si>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</si>
  <si>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</si>
  <si>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</si>
  <si>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</si>
  <si>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</si>
  <si>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</si>
  <si>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</si>
  <si>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</si>
  <si>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</si>
  <si>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</si>
  <si>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</si>
  <si>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</si>
  <si>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</si>
  <si>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</si>
  <si>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</si>
  <si>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</si>
  <si>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</si>
  <si>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</si>
  <si>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</si>
  <si>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</si>
  <si>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</si>
  <si>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</si>
  <si>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</si>
  <si>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</si>
  <si>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</si>
  <si>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</si>
  <si>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</si>
  <si>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</si>
  <si>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</si>
  <si>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</si>
  <si>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</si>
  <si>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</si>
  <si>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</si>
  <si>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</si>
  <si>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</si>
  <si>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</si>
  <si>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</si>
  <si>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</si>
  <si>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</si>
  <si>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</si>
  <si>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</si>
  <si>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</si>
  <si>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</si>
  <si>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</si>
  <si>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</si>
  <si>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</si>
  <si>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</si>
  <si>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</si>
  <si>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</si>
  <si>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</si>
  <si>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</si>
  <si>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</si>
  <si>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</si>
  <si>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</si>
  <si>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</si>
  <si>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</si>
  <si>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</si>
  <si>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</si>
  <si>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</si>
  <si>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</si>
  <si>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</si>
  <si>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</si>
  <si>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</si>
  <si>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</si>
  <si>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</si>
  <si>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</si>
  <si>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</si>
  <si>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</si>
  <si>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</si>
  <si>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</si>
  <si>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</si>
  <si>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</si>
  <si>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</si>
  <si>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</si>
  <si>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</si>
  <si>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</si>
  <si>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</si>
  <si>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</si>
  <si>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</si>
  <si>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</si>
  <si>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</si>
  <si>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</si>
  <si>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</si>
  <si>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</si>
  <si>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</si>
  <si>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</si>
  <si>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</si>
  <si>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</si>
  <si>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</si>
  <si>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</si>
  <si>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</si>
  <si>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</si>
  <si>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</si>
  <si>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</si>
  <si>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</si>
  <si>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</si>
  <si>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</si>
  <si>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</si>
  <si>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</si>
  <si>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</si>
  <si>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</si>
  <si>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</si>
  <si>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</si>
  <si>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</si>
  <si>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</si>
  <si>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</si>
  <si>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</si>
  <si>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</si>
  <si>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</si>
  <si>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</si>
  <si>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</si>
  <si>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</si>
  <si>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</si>
  <si>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</si>
  <si>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</si>
  <si>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</si>
  <si>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</si>
  <si>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</si>
  <si>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</si>
  <si>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</si>
  <si>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</si>
  <si>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</si>
  <si>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</si>
  <si>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</si>
  <si>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</si>
  <si>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</si>
  <si>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</si>
  <si>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</si>
  <si>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</si>
  <si>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</si>
  <si>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</si>
  <si>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</si>
  <si>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</si>
  <si>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</si>
  <si>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</si>
  <si>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</si>
  <si>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</si>
  <si>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</si>
  <si>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</si>
  <si>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</si>
  <si>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</si>
  <si>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</si>
  <si>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</si>
  <si>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</si>
  <si>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</si>
  <si>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</si>
  <si>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</si>
  <si>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</si>
  <si>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</si>
  <si>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</si>
  <si>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</si>
  <si>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</si>
  <si>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</si>
  <si>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</si>
  <si>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</si>
  <si>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</si>
  <si>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</si>
  <si>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</si>
  <si>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</si>
  <si>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</si>
  <si>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</si>
  <si>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</si>
  <si>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</si>
  <si>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</si>
  <si>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</si>
  <si>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</si>
  <si>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</si>
  <si>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</si>
  <si>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</si>
  <si>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</si>
  <si>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</si>
  <si>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</si>
  <si>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</si>
  <si>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</si>
  <si>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</si>
  <si>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</si>
  <si>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</si>
  <si>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</si>
  <si>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</si>
  <si>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</si>
  <si>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</si>
  <si>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</si>
  <si>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</si>
  <si>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</si>
  <si>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</si>
  <si>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</si>
  <si>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</si>
  <si>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</si>
  <si>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</si>
  <si>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</si>
  <si>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</si>
  <si>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</si>
  <si>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</si>
  <si>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</si>
  <si>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</si>
  <si>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</si>
  <si>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</si>
  <si>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</si>
  <si>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</si>
  <si>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</si>
  <si>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</si>
  <si>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</si>
  <si>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</si>
  <si>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</si>
  <si>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</si>
  <si>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</si>
  <si>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</si>
  <si>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</si>
  <si>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</si>
  <si>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</si>
  <si>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</si>
  <si>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</si>
  <si>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</si>
  <si>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</si>
  <si>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</si>
  <si>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</si>
  <si>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</si>
  <si>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</si>
  <si>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</si>
  <si>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</si>
  <si>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</si>
  <si>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</si>
  <si>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</si>
  <si>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</si>
  <si>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</si>
  <si>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</si>
  <si>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</si>
  <si>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</si>
  <si>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</si>
  <si>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</si>
  <si>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</si>
  <si>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</si>
  <si>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</si>
  <si>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</si>
  <si>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</si>
  <si>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</si>
  <si>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</si>
  <si>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</si>
  <si>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</si>
  <si>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</si>
  <si>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</si>
  <si>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</si>
  <si>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</si>
  <si>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</si>
  <si>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</si>
  <si>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</si>
  <si>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</si>
  <si>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</si>
  <si>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</si>
  <si>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</si>
  <si>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</si>
  <si>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</si>
  <si>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</si>
  <si>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</si>
  <si>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</si>
  <si>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</si>
  <si>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</si>
  <si>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</si>
  <si>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</si>
  <si>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</si>
  <si>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</si>
  <si>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</si>
  <si>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</si>
  <si>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</si>
  <si>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</si>
  <si>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</si>
  <si>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</si>
  <si>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</si>
  <si>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</si>
  <si>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</si>
  <si>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</si>
  <si>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</si>
  <si>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</si>
  <si>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</si>
  <si>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</si>
  <si>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</si>
  <si>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</si>
  <si>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</si>
  <si>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</si>
  <si>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</si>
  <si>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</si>
  <si>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</si>
  <si>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</si>
  <si>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</si>
  <si>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</si>
  <si>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</si>
  <si>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</si>
  <si>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</si>
  <si>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</si>
  <si>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</si>
  <si>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</si>
  <si>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</si>
  <si>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</si>
  <si>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</si>
  <si>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</si>
  <si>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</si>
  <si>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</si>
  <si>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</si>
  <si>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</si>
  <si>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</si>
  <si>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</si>
  <si>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</si>
  <si>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</si>
  <si>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</si>
  <si>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</si>
  <si>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</si>
  <si>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</si>
  <si>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</si>
  <si>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</si>
  <si>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</si>
  <si>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</si>
  <si>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</si>
  <si>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</si>
  <si>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</si>
  <si>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</si>
  <si>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</si>
  <si>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</si>
  <si>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</si>
  <si>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</si>
  <si>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</si>
  <si>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</si>
  <si>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</si>
  <si>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</si>
  <si>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</si>
  <si>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</si>
  <si>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</si>
  <si>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</si>
  <si>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</si>
  <si>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</si>
  <si>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</si>
  <si>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</si>
  <si>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</si>
  <si>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</si>
  <si>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</si>
  <si>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</si>
  <si>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</si>
  <si>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</si>
  <si>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</si>
  <si>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</si>
  <si>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</si>
  <si>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</si>
  <si>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</si>
  <si>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</si>
  <si>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</si>
  <si>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</si>
  <si>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</si>
  <si>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</si>
  <si>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</si>
  <si>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</si>
  <si>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</si>
  <si>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</si>
  <si>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</si>
  <si>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</si>
  <si>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</si>
  <si>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</si>
  <si>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</si>
  <si>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</si>
  <si>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</si>
  <si>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</si>
  <si>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</si>
  <si>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</si>
  <si>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</si>
  <si>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</si>
  <si>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</si>
  <si>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</si>
  <si>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</si>
  <si>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</si>
  <si>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</si>
  <si>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</si>
  <si>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</si>
  <si>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</si>
  <si>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</si>
  <si>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</si>
  <si>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</si>
  <si>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</si>
  <si>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</si>
  <si>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</si>
  <si>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</si>
  <si>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</si>
  <si>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</si>
  <si>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</si>
  <si>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</si>
  <si>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</si>
  <si>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</si>
  <si>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</si>
  <si>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</si>
  <si>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</si>
  <si>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</si>
  <si>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</si>
  <si>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</si>
  <si>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</si>
  <si>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</si>
  <si>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</si>
  <si>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</si>
  <si>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</si>
  <si>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</si>
  <si>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</si>
  <si>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</si>
  <si>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</si>
  <si>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</si>
  <si>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</si>
  <si>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</si>
  <si>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</si>
  <si>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</si>
  <si>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</si>
  <si>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</si>
  <si>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</si>
  <si>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</si>
  <si>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</si>
  <si>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</si>
  <si>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</si>
  <si>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</si>
  <si>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</si>
  <si>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</si>
  <si>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</si>
  <si>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</si>
  <si>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</si>
  <si>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</si>
  <si>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</si>
  <si>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</si>
  <si>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</si>
  <si>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</si>
  <si>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</si>
  <si>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</si>
  <si>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</si>
  <si>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</si>
  <si>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</si>
  <si>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</si>
  <si>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</si>
  <si>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</si>
  <si>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</si>
  <si>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</si>
  <si>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</si>
  <si>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</si>
  <si>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</si>
  <si>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</si>
  <si>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</si>
  <si>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</si>
  <si>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</si>
  <si>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</si>
  <si>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</si>
  <si>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</si>
  <si>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</si>
  <si>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</si>
  <si>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</si>
  <si>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</si>
  <si>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</si>
  <si>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</si>
  <si>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</si>
  <si>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</si>
  <si>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</si>
  <si>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</si>
  <si>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</si>
  <si>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</si>
  <si>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</si>
  <si>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</si>
  <si>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</si>
  <si>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</si>
  <si>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</si>
  <si>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</si>
  <si>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</si>
  <si>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</si>
  <si>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</si>
  <si>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</si>
  <si>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</si>
  <si>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</si>
  <si>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</si>
  <si>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</si>
  <si>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</si>
  <si>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</si>
  <si>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</si>
  <si>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</si>
  <si>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</si>
  <si>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</si>
  <si>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</si>
  <si>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</si>
  <si>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</si>
  <si>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</si>
  <si>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</si>
  <si>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</si>
  <si>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</si>
  <si>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</si>
  <si>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</si>
  <si>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</si>
  <si>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</si>
  <si>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</si>
  <si>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</si>
  <si>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</si>
  <si>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</si>
  <si>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</si>
  <si>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</si>
  <si>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</si>
  <si>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</si>
  <si>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</si>
  <si>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</si>
  <si>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</si>
  <si>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</si>
  <si>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</si>
  <si>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</si>
  <si>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</si>
  <si>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</si>
  <si>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</si>
  <si>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</si>
  <si>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</si>
  <si>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</si>
  <si>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</si>
  <si>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</si>
  <si>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</si>
  <si>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</si>
  <si>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</si>
  <si>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</si>
  <si>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</si>
  <si>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</si>
  <si>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</si>
  <si>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</si>
  <si>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</si>
  <si>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</si>
  <si>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</si>
  <si>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</si>
  <si>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</si>
  <si>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</si>
  <si>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</si>
  <si>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</si>
  <si>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</si>
  <si>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</si>
  <si>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</si>
  <si>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</si>
  <si>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</si>
  <si>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</si>
  <si>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</si>
  <si>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</si>
  <si>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</si>
  <si>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</si>
  <si>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</si>
  <si>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</si>
  <si>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</si>
  <si>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</si>
  <si>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</si>
  <si>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</si>
  <si>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</si>
  <si>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</si>
  <si>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</si>
  <si>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</si>
  <si>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</si>
  <si>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</si>
  <si>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</si>
  <si>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</si>
  <si>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</si>
  <si>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</si>
  <si>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</si>
  <si>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</si>
  <si>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</si>
  <si>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</si>
  <si>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</si>
  <si>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</si>
  <si>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</si>
  <si>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</si>
  <si>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</si>
  <si>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</si>
  <si>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</si>
  <si>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</si>
  <si>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</si>
  <si>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</si>
  <si>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</si>
  <si>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</si>
  <si>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</si>
  <si>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</si>
  <si>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</si>
  <si>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</si>
  <si>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</si>
  <si>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</si>
  <si>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</si>
  <si>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</si>
  <si>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</si>
  <si>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</si>
  <si>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</si>
  <si>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</si>
  <si>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</si>
  <si>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</si>
  <si>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</si>
  <si>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</si>
  <si>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</si>
  <si>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</si>
  <si>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</si>
  <si>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</si>
  <si>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</si>
  <si>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</si>
  <si>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</si>
  <si>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</si>
  <si>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</si>
  <si>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</si>
  <si>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</si>
  <si>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</si>
  <si>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</si>
  <si>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</si>
  <si>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</si>
  <si>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</si>
  <si>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</si>
  <si>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</si>
  <si>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</si>
  <si>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</si>
  <si>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</si>
  <si>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</si>
  <si>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</si>
  <si>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</si>
  <si>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</si>
  <si>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</si>
  <si>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</si>
  <si>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</si>
  <si>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</si>
  <si>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</si>
  <si>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</si>
  <si>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</si>
  <si>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</si>
  <si>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</si>
  <si>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</si>
  <si>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</si>
  <si>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</si>
  <si>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</si>
  <si>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</si>
  <si>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</si>
  <si>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</si>
  <si>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</si>
  <si>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</si>
  <si>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</si>
  <si>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</si>
  <si>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</si>
  <si>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</si>
  <si>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</si>
  <si>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</si>
  <si>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</si>
  <si>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</si>
  <si>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</si>
  <si>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</si>
  <si>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</si>
  <si>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</si>
  <si>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</si>
  <si>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</si>
  <si>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</si>
  <si>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</si>
  <si>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</si>
  <si>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</si>
  <si>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</si>
  <si>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</si>
  <si>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</si>
  <si>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</si>
  <si>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</si>
  <si>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</si>
  <si>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</si>
  <si>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</si>
  <si>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</si>
  <si>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</si>
  <si>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</si>
  <si>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</si>
  <si>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</si>
  <si>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</si>
  <si>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</si>
  <si>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</si>
  <si>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</si>
  <si>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</si>
  <si>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</si>
  <si>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</si>
  <si>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</si>
  <si>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</si>
  <si>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</si>
  <si>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</si>
  <si>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</si>
  <si>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</si>
  <si>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</si>
  <si>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</si>
  <si>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</si>
  <si>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</si>
  <si>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</si>
  <si>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</si>
  <si>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</si>
  <si>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</si>
  <si>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</si>
  <si>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</si>
  <si>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</si>
  <si>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</si>
  <si>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</si>
  <si>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</si>
  <si>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</si>
  <si>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</si>
  <si>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</si>
  <si>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</si>
  <si>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</si>
  <si>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</si>
  <si>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</si>
  <si>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</si>
  <si>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</si>
  <si>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</si>
  <si>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</si>
  <si>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</si>
  <si>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</si>
  <si>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</si>
  <si>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</si>
  <si>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</si>
  <si>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</si>
  <si>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</si>
  <si>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</si>
  <si>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</si>
  <si>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</si>
  <si>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</si>
  <si>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</si>
  <si>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</si>
  <si>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</si>
  <si>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</si>
  <si>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</si>
  <si>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</si>
  <si>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</si>
  <si>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</si>
  <si>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</si>
  <si>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</si>
  <si>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</si>
  <si>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</si>
  <si>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</si>
  <si>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</si>
  <si>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</si>
  <si>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</si>
  <si>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</si>
  <si>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</si>
  <si>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</si>
  <si>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</si>
  <si>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</si>
  <si>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</si>
  <si>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</si>
  <si>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</si>
  <si>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</si>
  <si>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</si>
  <si>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</si>
  <si>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</si>
  <si>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</si>
  <si>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</si>
  <si>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</si>
  <si>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</si>
  <si>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</si>
  <si>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</si>
  <si>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</si>
  <si>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</si>
  <si>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</si>
  <si>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</si>
  <si>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</si>
  <si>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</si>
  <si>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</si>
  <si>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</si>
  <si>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</si>
  <si>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</si>
  <si>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</si>
  <si>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</si>
  <si>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</si>
  <si>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</si>
  <si>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</si>
  <si>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</si>
  <si>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</si>
  <si>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</si>
  <si>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</si>
  <si>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</si>
  <si>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</si>
  <si>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</si>
  <si>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</si>
  <si>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</si>
  <si>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</si>
  <si>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</si>
  <si>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</si>
  <si>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</si>
  <si>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</si>
  <si>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</si>
  <si>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</si>
  <si>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</si>
  <si>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</si>
  <si>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</si>
  <si>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</si>
  <si>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</si>
  <si>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</si>
  <si>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</si>
  <si>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</si>
  <si>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</si>
  <si>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</si>
  <si>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</si>
  <si>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</si>
  <si>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</si>
  <si>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</si>
  <si>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</si>
  <si>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</si>
  <si>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</si>
  <si>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</si>
  <si>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</si>
  <si>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</si>
  <si>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</si>
  <si>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</si>
  <si>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</si>
  <si>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</si>
  <si>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</si>
  <si>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</si>
  <si>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</si>
  <si>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</si>
  <si>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</si>
  <si>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</si>
  <si>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</si>
  <si>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</si>
  <si>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</si>
  <si>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</si>
  <si>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</si>
  <si>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</si>
  <si>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</si>
  <si>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</si>
  <si>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</si>
  <si>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</si>
  <si>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</si>
  <si>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</si>
  <si>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</si>
  <si>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</si>
  <si>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</si>
  <si>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</si>
  <si>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</si>
  <si>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</si>
  <si>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</si>
  <si>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</si>
  <si>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</si>
  <si>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</si>
  <si>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</si>
  <si>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</si>
  <si>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</si>
  <si>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</si>
  <si>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</si>
  <si>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</si>
  <si>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</si>
  <si>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</si>
  <si>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</si>
  <si>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</si>
  <si>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</si>
  <si>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</si>
  <si>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</si>
  <si>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</si>
  <si>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</si>
  <si>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</si>
  <si>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</si>
  <si>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</si>
  <si>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</si>
  <si>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</si>
  <si>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</si>
  <si>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</si>
  <si>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</si>
  <si>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</si>
  <si>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</si>
  <si>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</si>
  <si>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</si>
  <si>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</si>
  <si>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</si>
  <si>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</si>
  <si>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</si>
  <si>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</si>
  <si>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</si>
  <si>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</si>
  <si>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</si>
  <si>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</si>
  <si>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</si>
  <si>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</si>
  <si>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</si>
  <si>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</si>
  <si>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</si>
  <si>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</si>
  <si>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</si>
  <si>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</si>
  <si>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</si>
  <si>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</si>
  <si>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</si>
  <si>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</si>
  <si>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</si>
  <si>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</si>
  <si>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</si>
  <si>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</si>
  <si>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</si>
  <si>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</si>
  <si>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</si>
  <si>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</si>
  <si>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</si>
  <si>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</si>
  <si>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</si>
  <si>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</si>
  <si>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</si>
  <si>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</si>
  <si>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</si>
  <si>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</si>
  <si>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</si>
  <si>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</si>
  <si>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</si>
  <si>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</si>
  <si>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</si>
  <si>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</si>
  <si>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</si>
  <si>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</si>
  <si>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</si>
  <si>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</si>
  <si>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</si>
  <si>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</si>
  <si>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</si>
  <si>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</si>
  <si>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</si>
  <si>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</si>
  <si>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</si>
  <si>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</si>
  <si>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</si>
  <si>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</si>
  <si>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</si>
  <si>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</si>
  <si>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</si>
  <si>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</si>
  <si>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</si>
  <si>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</si>
  <si>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</si>
  <si>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</si>
  <si>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</si>
  <si>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</si>
  <si>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</si>
  <si>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</si>
  <si>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</si>
  <si>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</si>
  <si>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</si>
  <si>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</si>
  <si>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</si>
  <si>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</si>
  <si>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</si>
  <si>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</si>
  <si>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</si>
  <si>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</si>
  <si>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</si>
  <si>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</si>
  <si>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</si>
  <si>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</si>
  <si>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</si>
  <si>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</si>
  <si>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</si>
  <si>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</si>
  <si>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</si>
  <si>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</si>
  <si>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</si>
  <si>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</si>
  <si>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</si>
  <si>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</si>
  <si>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</si>
  <si>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</si>
  <si>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</si>
  <si>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</si>
  <si>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</si>
  <si>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</si>
  <si>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</si>
  <si>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</si>
  <si>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</si>
  <si>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</si>
  <si>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</si>
  <si>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</si>
  <si>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</si>
  <si>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</si>
  <si>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</si>
  <si>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</si>
  <si>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</si>
  <si>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</si>
  <si>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</si>
  <si>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</si>
  <si>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</si>
  <si>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</si>
  <si>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</si>
  <si>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</si>
  <si>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</si>
  <si>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</si>
  <si>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</si>
  <si>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</si>
  <si>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</si>
  <si>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</si>
  <si>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</si>
  <si>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</si>
  <si>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</si>
  <si>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</si>
  <si>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</si>
  <si>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</si>
  <si>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</si>
  <si>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</si>
  <si>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</si>
  <si>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</si>
  <si>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</si>
  <si>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</si>
  <si>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</si>
  <si>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</si>
  <si>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</si>
  <si>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</si>
  <si>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</si>
  <si>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</si>
  <si>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</si>
  <si>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</si>
  <si>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</si>
  <si>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</si>
  <si>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</si>
  <si>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</si>
  <si>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</si>
  <si>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</si>
  <si>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</si>
  <si>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</si>
  <si>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</si>
  <si>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</si>
  <si>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</si>
  <si>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</si>
  <si>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</si>
  <si>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</si>
  <si>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</si>
  <si>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</si>
  <si>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</si>
  <si>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</si>
  <si>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</si>
  <si>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</si>
  <si>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</si>
  <si>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</si>
  <si>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</si>
  <si>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</si>
  <si>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</si>
  <si>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</si>
  <si>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</si>
  <si>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</si>
  <si>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</si>
  <si>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</si>
  <si>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</si>
  <si>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</si>
  <si>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</si>
  <si>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</si>
  <si>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</si>
  <si>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</si>
  <si>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</si>
  <si>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</si>
  <si>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</si>
  <si>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</si>
  <si>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</si>
  <si>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</si>
  <si>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</si>
  <si>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</si>
  <si>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</si>
  <si>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</si>
  <si>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</si>
  <si>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</si>
  <si>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</si>
  <si>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</si>
  <si>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</si>
  <si>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</si>
  <si>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</si>
  <si>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</si>
  <si>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</si>
  <si>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</si>
  <si>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</si>
  <si>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</si>
  <si>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</si>
  <si>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</si>
  <si>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</si>
  <si>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</si>
  <si>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</si>
  <si>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</si>
  <si>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</si>
  <si>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</si>
  <si>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</si>
  <si>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</si>
  <si>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</si>
  <si>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</si>
  <si>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</si>
  <si>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</si>
  <si>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</si>
  <si>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</si>
  <si>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</si>
  <si>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</si>
  <si>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</si>
  <si>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</si>
  <si>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</si>
  <si>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</si>
  <si>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</si>
  <si>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</si>
  <si>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</si>
  <si>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</si>
  <si>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</si>
  <si>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</si>
  <si>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</si>
  <si>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</si>
  <si>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</si>
  <si>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</si>
  <si>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</si>
  <si>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</si>
  <si>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</si>
  <si>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</si>
  <si>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</si>
  <si>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</si>
  <si>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</si>
  <si>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</si>
  <si>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</si>
  <si>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</si>
  <si>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</si>
  <si>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</si>
  <si>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</si>
  <si>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</si>
  <si>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</si>
  <si>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</si>
  <si>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</si>
  <si>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</si>
  <si>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</si>
  <si>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</si>
  <si>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</si>
  <si>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</si>
  <si>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</si>
  <si>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</si>
  <si>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</si>
  <si>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</si>
  <si>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</si>
  <si>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</si>
  <si>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</si>
  <si>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</si>
  <si>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</si>
  <si>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</si>
  <si>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</si>
  <si>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</si>
  <si>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</si>
  <si>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</si>
  <si>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</si>
  <si>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</si>
  <si>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</si>
  <si>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</si>
  <si>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</si>
  <si>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</si>
  <si>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</si>
  <si>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</si>
  <si>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</si>
  <si>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</si>
  <si>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</si>
  <si>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</si>
  <si>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</si>
  <si>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</si>
  <si>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</si>
  <si>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</si>
  <si>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</si>
  <si>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</si>
  <si>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</si>
  <si>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</si>
  <si>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</si>
  <si>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</si>
  <si>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</si>
  <si>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</si>
  <si>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</si>
  <si>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</si>
  <si>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</si>
  <si>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</si>
  <si>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</si>
  <si>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</si>
  <si>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</si>
  <si>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</si>
  <si>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</si>
  <si>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</si>
  <si>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</si>
  <si>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</si>
  <si>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</si>
  <si>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</si>
  <si>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</si>
  <si>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</si>
  <si>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</si>
  <si>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</si>
  <si>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</si>
  <si>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</si>
  <si>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</si>
  <si>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</si>
  <si>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</si>
  <si>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</si>
  <si>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</si>
  <si>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</si>
  <si>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</si>
  <si>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</si>
  <si>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</si>
  <si>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</si>
  <si>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</si>
  <si>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</si>
  <si>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</si>
  <si>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</si>
  <si>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</si>
  <si>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</si>
  <si>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</si>
  <si>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</si>
  <si>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</si>
  <si>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</si>
  <si>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</si>
  <si>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</si>
  <si>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</si>
  <si>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</si>
  <si>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</si>
  <si>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</si>
  <si>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</si>
  <si>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</si>
  <si>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</si>
  <si>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</si>
  <si>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</si>
  <si>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</si>
  <si>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</si>
  <si>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</si>
  <si>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</si>
  <si>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</si>
  <si>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</si>
  <si>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</si>
  <si>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</si>
  <si>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</si>
  <si>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</si>
  <si>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</si>
  <si>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</si>
  <si>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</si>
  <si>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</si>
  <si>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</si>
  <si>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</si>
  <si>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</si>
  <si>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</si>
  <si>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</si>
  <si>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</si>
  <si>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</si>
  <si>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</si>
  <si>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</si>
  <si>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</si>
  <si>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</si>
  <si>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</si>
  <si>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</si>
  <si>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</si>
  <si>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</si>
  <si>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</si>
  <si>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</si>
  <si>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</si>
  <si>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</si>
  <si>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</si>
  <si>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</si>
  <si>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</si>
  <si>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</si>
  <si>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</si>
  <si>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</si>
  <si>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</si>
  <si>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</si>
  <si>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</si>
  <si>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</si>
  <si>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</si>
  <si>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</si>
  <si>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</si>
  <si>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</si>
  <si>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</si>
  <si>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</si>
  <si>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</si>
  <si>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</si>
  <si>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</si>
  <si>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</si>
  <si>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</si>
  <si>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</si>
  <si>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</si>
  <si>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</si>
  <si>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</si>
  <si>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</si>
  <si>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</si>
  <si>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</si>
  <si>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</si>
  <si>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</si>
  <si>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</si>
  <si>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</si>
  <si>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</si>
  <si>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</si>
  <si>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</si>
  <si>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</si>
  <si>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</si>
  <si>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</si>
  <si>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</si>
  <si>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</si>
  <si>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</si>
  <si>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</si>
  <si>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</si>
  <si>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</si>
  <si>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</si>
  <si>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</si>
  <si>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</si>
  <si>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</si>
  <si>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</si>
  <si>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</si>
  <si>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</si>
  <si>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</si>
  <si>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</si>
  <si>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</si>
  <si>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</si>
  <si>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</si>
  <si>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</si>
  <si>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</si>
  <si>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</si>
  <si>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</si>
  <si>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</si>
  <si>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</si>
  <si>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</si>
  <si>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</si>
  <si>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</si>
  <si>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</si>
  <si>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</si>
  <si>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</si>
  <si>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</si>
  <si>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</si>
  <si>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</si>
  <si>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</si>
  <si>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</si>
  <si>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</si>
  <si>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</si>
  <si>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</si>
  <si>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</si>
  <si>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</si>
  <si>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</si>
  <si>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</si>
  <si>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</si>
  <si>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</si>
  <si>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</si>
  <si>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</si>
  <si>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</si>
  <si>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</si>
  <si>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</si>
  <si>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</si>
  <si>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</si>
  <si>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</si>
  <si>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</si>
  <si>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</si>
  <si>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</si>
  <si>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</si>
  <si>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</si>
  <si>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</si>
  <si>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</si>
  <si>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</si>
  <si>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</si>
  <si>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</si>
  <si>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</si>
  <si>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</si>
  <si>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</si>
  <si>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</si>
  <si>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</si>
  <si>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</si>
  <si>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</si>
  <si>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</si>
  <si>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</si>
  <si>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</si>
  <si>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</si>
  <si>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</si>
  <si>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</si>
  <si>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</si>
  <si>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</si>
  <si>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</si>
  <si>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</si>
  <si>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</si>
  <si>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</si>
  <si>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</si>
  <si>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</si>
  <si>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</si>
  <si>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</si>
  <si>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</si>
  <si>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</si>
  <si>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</si>
  <si>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</si>
  <si>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</si>
  <si>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</si>
  <si>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</si>
  <si>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</si>
  <si>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</si>
  <si>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</si>
  <si>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</si>
  <si>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</si>
  <si>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</si>
  <si>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</si>
  <si>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</si>
  <si>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</si>
  <si>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</si>
  <si>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</si>
  <si>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</si>
  <si>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</si>
  <si>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</si>
  <si>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</si>
  <si>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</si>
  <si>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</si>
  <si>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</si>
  <si>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</si>
  <si>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</si>
  <si>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</si>
  <si>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</si>
  <si>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</si>
  <si>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</si>
  <si>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</si>
  <si>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</si>
  <si>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</si>
  <si>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</si>
  <si>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</si>
  <si>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</si>
  <si>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</si>
  <si>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</si>
  <si>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</si>
  <si>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</si>
  <si>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</si>
  <si>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</si>
  <si>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</si>
  <si>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</si>
  <si>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</si>
  <si>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</si>
  <si>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</si>
  <si>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</si>
  <si>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</si>
  <si>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</si>
  <si>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</si>
  <si>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</si>
  <si>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</si>
  <si>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</si>
  <si>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</si>
  <si>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</si>
  <si>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</si>
  <si>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</si>
  <si>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</si>
  <si>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</si>
  <si>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</si>
  <si>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</si>
  <si>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</si>
  <si>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</si>
  <si>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</si>
  <si>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</si>
  <si>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</si>
  <si>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</si>
  <si>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</si>
  <si>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</si>
  <si>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</si>
  <si>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</si>
  <si>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</si>
  <si>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</si>
  <si>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</si>
  <si>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</si>
  <si>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</si>
  <si>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</si>
  <si>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</si>
  <si>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</si>
  <si>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</si>
  <si>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</si>
  <si>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</si>
  <si>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</si>
  <si>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</si>
  <si>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</si>
  <si>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</si>
  <si>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</si>
  <si>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</si>
  <si>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</si>
  <si>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</si>
  <si>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</si>
  <si>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</si>
  <si>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</si>
  <si>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</si>
  <si>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</si>
  <si>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</si>
  <si>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</si>
  <si>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</si>
  <si>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</si>
  <si>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</si>
  <si>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</si>
  <si>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</si>
  <si>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</si>
  <si>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</si>
  <si>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</si>
  <si>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</si>
  <si>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</si>
  <si>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</si>
  <si>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</si>
  <si>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</si>
  <si>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</si>
  <si>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</si>
  <si>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</si>
  <si>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</si>
  <si>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</si>
  <si>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</si>
  <si>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</si>
  <si>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</si>
  <si>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</si>
  <si>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</si>
  <si>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</si>
  <si>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</si>
  <si>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</si>
  <si>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</si>
  <si>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</si>
  <si>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</si>
  <si>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</si>
  <si>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</si>
  <si>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</si>
  <si>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</si>
  <si>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</si>
  <si>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</si>
  <si>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</si>
  <si>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</si>
  <si>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</si>
  <si>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</si>
  <si>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</si>
  <si>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</si>
  <si>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</si>
  <si>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</si>
  <si>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</si>
  <si>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</si>
  <si>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</si>
  <si>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</si>
  <si>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</si>
  <si>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</si>
  <si>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</si>
  <si>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</si>
  <si>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</si>
  <si>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</si>
  <si>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</si>
  <si>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</si>
  <si>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</si>
  <si>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</si>
  <si>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</si>
  <si>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</si>
  <si>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</si>
  <si>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</si>
  <si>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</si>
  <si>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</si>
  <si>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</si>
  <si>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</si>
  <si>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</si>
  <si>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</si>
  <si>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</si>
  <si>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</si>
  <si>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</si>
  <si>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</si>
  <si>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</si>
  <si>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</si>
  <si>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</si>
  <si>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</si>
  <si>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</si>
  <si>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</si>
  <si>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</si>
  <si>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</si>
  <si>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</si>
  <si>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</si>
  <si>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</si>
  <si>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</si>
  <si>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</si>
  <si>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</si>
  <si>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</si>
  <si>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</si>
  <si>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</si>
  <si>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</si>
  <si>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</si>
  <si>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</si>
  <si>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</si>
  <si>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</si>
  <si>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</si>
  <si>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</si>
  <si>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</si>
  <si>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</si>
  <si>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</si>
  <si>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</si>
  <si>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</si>
  <si>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</si>
  <si>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</si>
  <si>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</si>
  <si>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</si>
  <si>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</si>
  <si>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</si>
  <si>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</si>
  <si>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</si>
  <si>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</si>
  <si>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</si>
  <si>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</si>
  <si>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</si>
  <si>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</si>
  <si>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</si>
  <si>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</si>
  <si>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</si>
  <si>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</si>
  <si>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</si>
  <si>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</si>
  <si>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</si>
  <si>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</si>
  <si>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</si>
  <si>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</si>
  <si>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</si>
  <si>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</si>
  <si>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</si>
  <si>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</si>
  <si>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</si>
  <si>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</si>
  <si>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</si>
  <si>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</si>
  <si>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</si>
  <si>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</si>
  <si>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</si>
  <si>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</si>
  <si>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</si>
  <si>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</si>
  <si>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</si>
  <si>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</si>
  <si>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</si>
  <si>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</si>
  <si>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</si>
  <si>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</si>
  <si>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</si>
  <si>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</si>
  <si>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</si>
  <si>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</si>
  <si>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</si>
  <si>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</si>
  <si>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</si>
  <si>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</si>
  <si>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</si>
  <si>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</si>
  <si>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</si>
  <si>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</si>
  <si>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</si>
  <si>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</si>
  <si>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</si>
  <si>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</si>
  <si>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</si>
  <si>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</si>
  <si>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</si>
  <si>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</si>
  <si>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</si>
  <si>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</si>
  <si>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</si>
  <si>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</si>
  <si>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</si>
  <si>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</si>
  <si>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</si>
  <si>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</si>
  <si>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</si>
  <si>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</si>
  <si>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</si>
  <si>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</si>
  <si>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</si>
  <si>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</si>
  <si>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</si>
  <si>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</si>
  <si>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</si>
  <si>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</si>
  <si>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</si>
  <si>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</si>
  <si>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</si>
  <si>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</si>
  <si>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</si>
  <si>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</si>
  <si>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</si>
  <si>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</si>
  <si>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</si>
  <si>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</si>
  <si>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</si>
  <si>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</si>
  <si>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</si>
  <si>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</si>
  <si>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</si>
  <si>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</si>
  <si>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</si>
  <si>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</si>
  <si>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</si>
  <si>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</si>
  <si>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</si>
  <si>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</si>
  <si>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</si>
  <si>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</si>
  <si>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</si>
  <si>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</si>
  <si>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</si>
  <si>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</si>
  <si>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</si>
  <si>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</si>
  <si>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</si>
  <si>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</si>
  <si>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</si>
  <si>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</si>
  <si>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</si>
  <si>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</si>
  <si>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</si>
  <si>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</si>
  <si>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</si>
  <si>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</si>
  <si>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</si>
  <si>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</si>
  <si>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</si>
  <si>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</si>
  <si>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</si>
  <si>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</si>
  <si>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</si>
  <si>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</si>
  <si>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</si>
  <si>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</si>
  <si>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</si>
  <si>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</si>
  <si>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</si>
  <si>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</si>
  <si>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</si>
  <si>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</si>
  <si>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</si>
  <si>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</si>
  <si>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</si>
  <si>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</si>
  <si>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</si>
  <si>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</si>
  <si>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</si>
  <si>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</si>
  <si>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</si>
  <si>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</si>
  <si>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</si>
  <si>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</si>
  <si>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</si>
  <si>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</si>
  <si>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</si>
  <si>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</si>
  <si>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</si>
  <si>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</si>
  <si>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</si>
  <si>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</si>
  <si>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</si>
  <si>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</si>
  <si>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</si>
  <si>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</si>
  <si>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</si>
  <si>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</si>
  <si>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</si>
  <si>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</si>
  <si>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</si>
  <si>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</si>
  <si>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</si>
  <si>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</si>
  <si>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</si>
  <si>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</si>
  <si>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</si>
  <si>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</si>
  <si>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</si>
  <si>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</si>
  <si>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</si>
  <si>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</si>
  <si>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</si>
  <si>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</si>
  <si>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</si>
  <si>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</si>
  <si>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</si>
  <si>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</si>
  <si>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</si>
  <si>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</si>
  <si>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</si>
  <si>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</si>
  <si>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</si>
  <si>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</si>
  <si>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</si>
  <si>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</si>
  <si>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</si>
  <si>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</si>
  <si>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</si>
  <si>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</si>
  <si>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</si>
  <si>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</si>
  <si>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</si>
  <si>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</si>
  <si>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</si>
  <si>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</si>
  <si>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</si>
  <si>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</si>
  <si>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</si>
  <si>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</si>
  <si>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</si>
  <si>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</si>
  <si>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</si>
  <si>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</si>
  <si>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</si>
  <si>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</si>
  <si>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</si>
  <si>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</si>
  <si>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</si>
  <si>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</si>
  <si>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</si>
  <si>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</si>
  <si>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</si>
  <si>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</si>
  <si>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</si>
  <si>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</si>
  <si>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</si>
  <si>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</si>
  <si>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</si>
  <si>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</si>
  <si>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</si>
  <si>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</si>
  <si>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</si>
  <si>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</si>
  <si>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</si>
  <si>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</si>
  <si>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</si>
  <si>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</si>
  <si>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</si>
  <si>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</si>
  <si>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</si>
  <si>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</si>
  <si>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</si>
  <si>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</si>
  <si>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</si>
  <si>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</si>
  <si>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</si>
  <si>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</si>
  <si>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</si>
  <si>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</si>
  <si>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</si>
  <si>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</si>
  <si>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</si>
  <si>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</si>
  <si>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</si>
  <si>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</si>
  <si>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</si>
  <si>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</si>
  <si>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</si>
  <si>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</si>
  <si>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</si>
  <si>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</si>
  <si>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</si>
  <si>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</si>
  <si>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</si>
  <si>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</si>
  <si>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</si>
  <si>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</si>
  <si>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</si>
  <si>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</si>
  <si>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</si>
  <si>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</si>
  <si>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</si>
  <si>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</si>
  <si>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</si>
  <si>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</si>
  <si>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</si>
  <si>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</si>
  <si>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</si>
  <si>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</si>
  <si>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</si>
  <si>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</si>
  <si>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</si>
  <si>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</si>
  <si>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</si>
  <si>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</si>
  <si>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</si>
  <si>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</si>
  <si>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</si>
  <si>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</si>
  <si>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</si>
  <si>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</si>
  <si>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</si>
  <si>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</si>
  <si>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</si>
  <si>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</si>
  <si>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</si>
  <si>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</si>
  <si>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</si>
  <si>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</si>
  <si>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</si>
  <si>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</si>
  <si>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</si>
  <si>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</si>
  <si>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</si>
  <si>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</si>
  <si>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</si>
  <si>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</si>
  <si>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</si>
  <si>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</si>
  <si>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</si>
  <si>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</si>
  <si>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</si>
  <si>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</si>
  <si>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</si>
  <si>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</si>
  <si>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</si>
  <si>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</si>
  <si>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</si>
  <si>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</si>
  <si>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</si>
  <si>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</si>
  <si>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</si>
  <si>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</si>
  <si>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</si>
  <si>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</si>
  <si>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</si>
  <si>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</si>
  <si>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</si>
  <si>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</si>
  <si>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</si>
  <si>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</si>
  <si>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</si>
  <si>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</si>
  <si>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</si>
  <si>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</si>
  <si>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</si>
  <si>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</si>
  <si>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</si>
  <si>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</si>
  <si>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</si>
  <si>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</si>
  <si>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</si>
  <si>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</si>
  <si>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</si>
  <si>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</si>
  <si>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</si>
  <si>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</si>
  <si>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</si>
  <si>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</si>
  <si>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</si>
  <si>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</si>
  <si>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</si>
  <si>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</si>
  <si>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</si>
  <si>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</si>
  <si>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</si>
  <si>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</si>
  <si>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</si>
  <si>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</si>
  <si>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</si>
  <si>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</si>
  <si>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</si>
  <si>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</si>
  <si>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</si>
  <si>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</si>
  <si>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</si>
  <si>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</si>
  <si>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</si>
  <si>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</si>
  <si>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</si>
  <si>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</si>
  <si>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</si>
  <si>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</si>
  <si>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</si>
  <si>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</si>
  <si>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</si>
  <si>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</si>
  <si>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</si>
  <si>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</si>
  <si>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</si>
  <si>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</si>
  <si>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</si>
  <si>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</si>
  <si>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</si>
  <si>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</si>
  <si>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</si>
  <si>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</si>
  <si>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</si>
  <si>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</si>
  <si>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</si>
  <si>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</si>
  <si>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</si>
  <si>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</si>
  <si>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</si>
  <si>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</si>
  <si>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</si>
  <si>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</si>
  <si>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</si>
  <si>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</si>
  <si>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</si>
  <si>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</si>
  <si>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</si>
  <si>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</si>
  <si>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</si>
  <si>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</si>
  <si>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</si>
  <si>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</si>
  <si>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</si>
  <si>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</si>
  <si>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</si>
  <si>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</si>
  <si>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</si>
  <si>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</si>
  <si>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</si>
  <si>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</si>
  <si>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</si>
  <si>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</si>
  <si>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</si>
  <si>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</si>
  <si>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</si>
  <si>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</si>
  <si>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</si>
  <si>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</si>
  <si>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</si>
  <si>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</si>
  <si>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</si>
  <si>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</si>
  <si>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</si>
  <si>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</si>
  <si>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</si>
  <si>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</si>
  <si>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</si>
  <si>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</si>
  <si>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</si>
  <si>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</si>
  <si>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</si>
  <si>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</si>
  <si>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</si>
  <si>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</si>
  <si>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</si>
  <si>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</si>
  <si>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</si>
  <si>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</si>
  <si>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</si>
  <si>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</si>
  <si>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</si>
  <si>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</si>
  <si>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</si>
  <si>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</si>
  <si>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</si>
  <si>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</si>
  <si>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</si>
  <si>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</si>
  <si>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</si>
  <si>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</si>
  <si>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</si>
  <si>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</si>
  <si>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</si>
  <si>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</si>
  <si>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</si>
  <si>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</si>
  <si>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</si>
  <si>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</si>
  <si>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</si>
  <si>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</si>
  <si>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</si>
  <si>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</si>
  <si>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</si>
  <si>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</si>
  <si>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</si>
  <si>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</si>
  <si>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</si>
  <si>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</si>
  <si>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</si>
  <si>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</si>
  <si>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</si>
  <si>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</si>
  <si>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</si>
  <si>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</si>
  <si>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</si>
  <si>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</si>
  <si>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</si>
  <si>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</si>
  <si>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</si>
  <si>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</si>
  <si>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</si>
  <si>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</si>
  <si>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</si>
  <si>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</si>
  <si>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</si>
  <si>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</si>
  <si>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</si>
  <si>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</si>
  <si>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</si>
  <si>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</si>
  <si>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</si>
  <si>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</si>
  <si>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</si>
  <si>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</si>
  <si>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</si>
  <si>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</si>
  <si>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</si>
  <si>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</si>
  <si>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</si>
  <si>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</si>
  <si>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</si>
  <si>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</si>
  <si>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</si>
  <si>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</si>
  <si>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</si>
  <si>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</si>
  <si>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</si>
  <si>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</si>
  <si>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</si>
  <si>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</si>
  <si>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</si>
  <si>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</si>
  <si>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</si>
  <si>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</si>
  <si>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</si>
  <si>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</si>
  <si>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</si>
  <si>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</si>
  <si>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</si>
  <si>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</si>
  <si>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</si>
  <si>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</si>
  <si>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</si>
  <si>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</si>
  <si>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</si>
  <si>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</si>
  <si>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</si>
  <si>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</si>
  <si>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</si>
  <si>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</si>
  <si>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</si>
  <si>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</si>
  <si>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</si>
  <si>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</si>
  <si>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</si>
  <si>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</si>
  <si>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</si>
  <si>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</si>
  <si>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</si>
  <si>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</si>
  <si>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</si>
  <si>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</si>
  <si>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</si>
  <si>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</si>
  <si>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</si>
  <si>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</si>
  <si>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</si>
  <si>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</si>
  <si>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</si>
  <si>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</si>
  <si>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</si>
  <si>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</si>
  <si>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</si>
  <si>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</si>
  <si>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</si>
  <si>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</si>
  <si>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</si>
  <si>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</si>
  <si>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</si>
  <si>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</si>
  <si>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</si>
  <si>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</si>
  <si>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</si>
  <si>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</si>
  <si>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</si>
  <si>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</si>
  <si>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</si>
  <si>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</si>
  <si>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</si>
  <si>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</si>
  <si>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</si>
  <si>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</si>
  <si>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</si>
  <si>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</si>
  <si>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</si>
  <si>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</si>
  <si>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</si>
  <si>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</si>
  <si>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</si>
  <si>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</si>
  <si>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</si>
  <si>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</si>
  <si>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</si>
  <si>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</si>
  <si>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</si>
  <si>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</si>
  <si>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</si>
  <si>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</si>
  <si>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</si>
  <si>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</si>
  <si>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</si>
  <si>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</si>
  <si>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</si>
  <si>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</si>
  <si>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</si>
  <si>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</si>
  <si>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</si>
  <si>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</si>
  <si>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</si>
  <si>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</si>
  <si>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</si>
  <si>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</si>
  <si>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</si>
  <si>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</si>
  <si>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</si>
  <si>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</si>
  <si>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</si>
  <si>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</si>
  <si>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</si>
  <si>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</si>
  <si>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</si>
  <si>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</si>
  <si>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</si>
  <si>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</si>
  <si>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</si>
  <si>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</si>
  <si>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</si>
  <si>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</si>
  <si>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</si>
  <si>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</si>
  <si>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</si>
  <si>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</si>
  <si>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</si>
  <si>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</si>
  <si>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</si>
  <si>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</si>
  <si>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</si>
  <si>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</si>
  <si>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</si>
  <si>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</si>
  <si>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</si>
  <si>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</si>
  <si>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</si>
  <si>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</si>
  <si>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</si>
  <si>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</si>
  <si>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</si>
  <si>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</si>
  <si>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</si>
  <si>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</si>
  <si>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</si>
  <si>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</si>
  <si>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</si>
  <si>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</si>
  <si>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</si>
  <si>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</si>
  <si>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</si>
  <si>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</si>
  <si>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</si>
  <si>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</si>
  <si>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</si>
  <si>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</si>
  <si>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</si>
  <si>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</si>
  <si>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</si>
  <si>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</si>
  <si>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</si>
  <si>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</si>
  <si>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</si>
  <si>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</si>
  <si>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</si>
  <si>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</si>
  <si>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</si>
  <si>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</si>
  <si>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</si>
  <si>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</si>
  <si>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</si>
  <si>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</si>
  <si>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</si>
  <si>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</si>
  <si>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</si>
  <si>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</si>
  <si>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</si>
  <si>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</si>
  <si>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</si>
  <si>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</si>
  <si>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</si>
  <si>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</si>
  <si>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</si>
  <si>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</si>
  <si>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</si>
  <si>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</si>
  <si>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</si>
  <si>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</si>
  <si>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</si>
  <si>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</si>
  <si>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</si>
  <si>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</si>
  <si>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</si>
  <si>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</si>
  <si>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</si>
  <si>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</si>
  <si>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</si>
  <si>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</si>
  <si>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</si>
  <si>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</si>
  <si>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</si>
  <si>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</si>
  <si>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</si>
  <si>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</si>
  <si>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</si>
  <si>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</si>
  <si>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</si>
  <si>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</si>
  <si>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</si>
  <si>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</si>
  <si>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</si>
  <si>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</si>
  <si>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</si>
  <si>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</si>
  <si>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</si>
  <si>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</si>
  <si>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</si>
  <si>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</si>
  <si>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</si>
  <si>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</si>
  <si>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</si>
  <si>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</si>
  <si>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</si>
  <si>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</si>
  <si>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</si>
  <si>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</si>
  <si>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</si>
  <si>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</si>
  <si>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</si>
  <si>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</si>
  <si>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</si>
  <si>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</si>
  <si>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</si>
  <si>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</si>
  <si>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</si>
  <si>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</si>
  <si>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</si>
  <si>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</si>
  <si>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</si>
  <si>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</si>
  <si>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</si>
  <si>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</si>
  <si>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</si>
  <si>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</si>
  <si>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</si>
  <si>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</si>
  <si>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</si>
  <si>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</si>
  <si>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</si>
  <si>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</si>
  <si>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</si>
  <si>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</si>
  <si>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</si>
  <si>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</si>
  <si>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</si>
  <si>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</si>
  <si>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</si>
  <si>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</si>
  <si>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</si>
  <si>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</si>
  <si>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</si>
  <si>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</si>
  <si>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</si>
  <si>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</si>
  <si>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</si>
  <si>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</si>
  <si>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</si>
  <si>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</si>
  <si>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</si>
  <si>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</si>
  <si>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</si>
  <si>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</si>
  <si>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</si>
  <si>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</si>
  <si>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</si>
  <si>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</si>
  <si>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</si>
  <si>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</si>
  <si>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</si>
  <si>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</si>
  <si>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</si>
  <si>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</si>
  <si>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</si>
  <si>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</si>
  <si>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</si>
  <si>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</si>
  <si>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</si>
  <si>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</si>
  <si>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</si>
  <si>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</si>
  <si>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</si>
  <si>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</si>
  <si>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</si>
  <si>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</si>
  <si>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</si>
  <si>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</si>
  <si>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</si>
  <si>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</si>
  <si>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</si>
  <si>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</si>
  <si>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</si>
  <si>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</si>
  <si>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</si>
  <si>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</si>
  <si>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</si>
  <si>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</si>
  <si>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</si>
  <si>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</si>
  <si>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</si>
  <si>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</si>
  <si>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</si>
  <si>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</si>
  <si>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</si>
  <si>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</si>
  <si>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</si>
  <si>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</si>
  <si>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</si>
  <si>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</si>
  <si>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</si>
  <si>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</si>
  <si>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</si>
  <si>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</si>
  <si>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</si>
  <si>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</si>
  <si>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</si>
  <si>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</si>
  <si>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</si>
  <si>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</si>
  <si>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</si>
  <si>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</si>
  <si>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</si>
  <si>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</si>
  <si>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</si>
  <si>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</si>
  <si>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</si>
  <si>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</si>
  <si>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</si>
  <si>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</si>
  <si>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</si>
  <si>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</si>
  <si>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</si>
  <si>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</si>
  <si>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</si>
  <si>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</si>
  <si>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</si>
  <si>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</si>
  <si>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</si>
  <si>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</si>
  <si>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</si>
  <si>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</si>
  <si>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</si>
  <si>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</si>
  <si>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</si>
  <si>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</si>
  <si>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</si>
  <si>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</si>
  <si>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</si>
  <si>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</si>
  <si>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</si>
  <si>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</si>
  <si>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</si>
  <si>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</si>
  <si>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</si>
  <si>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</si>
  <si>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</si>
  <si>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</si>
  <si>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</si>
  <si>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</si>
  <si>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</si>
  <si>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</si>
  <si>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</si>
  <si>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</si>
  <si>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</si>
  <si>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</si>
  <si>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</si>
  <si>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</si>
  <si>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</si>
  <si>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</si>
  <si>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</si>
  <si>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</si>
  <si>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</si>
  <si>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</si>
  <si>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</si>
  <si>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</si>
  <si>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</si>
  <si>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</si>
  <si>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</si>
  <si>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</si>
  <si>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</si>
  <si>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</si>
  <si>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</si>
  <si>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</si>
  <si>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</si>
  <si>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</si>
  <si>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</si>
  <si>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</si>
  <si>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</si>
  <si>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</si>
  <si>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</si>
  <si>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</si>
  <si>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</si>
  <si>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</si>
  <si>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</si>
  <si>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</si>
  <si>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</si>
  <si>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</si>
  <si>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</si>
  <si>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</si>
  <si>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</si>
  <si>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</si>
  <si>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</si>
  <si>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</si>
  <si>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</si>
  <si>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</si>
  <si>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</si>
  <si>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</si>
  <si>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</si>
  <si>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</si>
  <si>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</si>
  <si>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</si>
  <si>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</si>
  <si>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</si>
  <si>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</si>
  <si>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</si>
  <si>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</si>
  <si>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</si>
  <si>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</si>
  <si>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</si>
  <si>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</si>
  <si>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</si>
  <si>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</si>
  <si>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</si>
  <si>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</si>
  <si>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</si>
  <si>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</si>
  <si>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</si>
  <si>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</si>
  <si>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</si>
  <si>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</si>
  <si>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</si>
  <si>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</si>
  <si>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</si>
  <si>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</si>
  <si>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</si>
  <si>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</si>
  <si>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</si>
  <si>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</si>
  <si>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</si>
  <si>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</si>
  <si>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</si>
  <si>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</si>
  <si>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</si>
  <si>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</si>
  <si>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</si>
  <si>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</si>
  <si>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</si>
  <si>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</si>
  <si>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</si>
  <si>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</si>
  <si>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</si>
  <si>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</si>
  <si>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</si>
  <si>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</si>
  <si>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</si>
  <si>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</si>
  <si>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</si>
  <si>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</si>
  <si>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</si>
  <si>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</si>
  <si>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</si>
  <si>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</si>
  <si>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</si>
  <si>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</si>
  <si>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</si>
  <si>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</si>
  <si>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</si>
  <si>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</si>
  <si>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</si>
  <si>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</si>
  <si>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</si>
  <si>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</si>
  <si>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</si>
  <si>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</si>
  <si>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</si>
  <si>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</si>
  <si>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</si>
  <si>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</si>
  <si>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</si>
  <si>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</si>
  <si>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</si>
  <si>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</si>
  <si>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</si>
  <si>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</si>
  <si>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</si>
  <si>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</si>
  <si>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</si>
  <si>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</si>
  <si>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</si>
  <si>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</si>
  <si>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</si>
  <si>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</si>
  <si>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</si>
  <si>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</si>
  <si>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</si>
  <si>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</si>
  <si>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</si>
  <si>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</si>
  <si>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</si>
  <si>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</si>
  <si>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</si>
  <si>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</si>
  <si>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</si>
  <si>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</si>
  <si>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</si>
  <si>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</si>
  <si>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</si>
  <si>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</si>
  <si>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</si>
  <si>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</si>
  <si>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</si>
  <si>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</si>
  <si>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</si>
  <si>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</si>
  <si>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</si>
  <si>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</si>
  <si>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</si>
  <si>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</si>
  <si>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</si>
  <si>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</si>
  <si>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</si>
  <si>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</si>
  <si>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</si>
  <si>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</si>
  <si>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</si>
  <si>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</si>
  <si>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</si>
  <si>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</si>
  <si>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</si>
  <si>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</si>
  <si>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</si>
  <si>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</si>
  <si>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</si>
  <si>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</si>
  <si>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</si>
  <si>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</si>
  <si>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</si>
  <si>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</si>
  <si>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</si>
  <si>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</si>
  <si>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</si>
  <si>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</si>
  <si>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</si>
  <si>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</si>
  <si>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</si>
  <si>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</si>
  <si>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</si>
  <si>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</si>
  <si>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</si>
  <si>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</si>
  <si>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</si>
  <si>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</si>
  <si>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</si>
  <si>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</si>
  <si>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</si>
  <si>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</si>
  <si>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</si>
  <si>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</si>
  <si>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</si>
  <si>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</si>
  <si>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</si>
  <si>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</si>
  <si>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</si>
  <si>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</si>
  <si>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</si>
  <si>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</si>
  <si>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</si>
  <si>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</si>
  <si>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</si>
  <si>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</si>
  <si>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</si>
  <si>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</si>
  <si>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</si>
  <si>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</si>
  <si>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</si>
  <si>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</si>
  <si>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</si>
  <si>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</si>
  <si>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</si>
  <si>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</si>
  <si>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</si>
  <si>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</si>
  <si>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</si>
  <si>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</si>
  <si>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</si>
  <si>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</si>
  <si>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</si>
  <si>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</si>
  <si>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</si>
  <si>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</si>
  <si>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</si>
  <si>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</si>
  <si>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</si>
  <si>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</si>
  <si>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</si>
  <si>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</si>
  <si>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</si>
  <si>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</si>
  <si>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</si>
  <si>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</si>
  <si>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</si>
  <si>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</si>
  <si>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</si>
  <si>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</si>
  <si>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</si>
  <si>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</si>
  <si>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</si>
  <si>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</si>
  <si>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</si>
  <si>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</si>
  <si>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</si>
  <si>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</si>
  <si>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</si>
  <si>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</si>
  <si>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</si>
  <si>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</si>
  <si>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</si>
  <si>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</si>
  <si>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</si>
  <si>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</si>
  <si>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</si>
  <si>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</si>
  <si>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</si>
  <si>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</si>
  <si>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</si>
  <si>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</si>
  <si>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</si>
  <si>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</si>
  <si>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</si>
  <si>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</si>
  <si>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</si>
  <si>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</si>
  <si>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</si>
  <si>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</si>
  <si>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</si>
  <si>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</si>
  <si>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</si>
  <si>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</si>
  <si>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</si>
  <si>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</si>
  <si>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</si>
  <si>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</si>
  <si>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</si>
  <si>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</si>
  <si>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</si>
  <si>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</si>
  <si>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</si>
  <si>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</si>
  <si>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</si>
  <si>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</si>
  <si>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</si>
  <si>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</si>
  <si>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</si>
  <si>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</si>
  <si>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</si>
  <si>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</si>
  <si>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</si>
  <si>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</si>
  <si>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</si>
  <si>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</si>
  <si>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</si>
  <si>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</si>
  <si>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</si>
  <si>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</si>
  <si>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</si>
  <si>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</si>
  <si>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</si>
  <si>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</si>
  <si>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</si>
  <si>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</si>
  <si>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</si>
  <si>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</si>
  <si>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</si>
  <si>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</si>
  <si>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</si>
  <si>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</si>
  <si>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</si>
  <si>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</si>
  <si>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</si>
  <si>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</si>
  <si>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</si>
  <si>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</si>
  <si>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</si>
  <si>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</si>
  <si>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</si>
  <si>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</si>
  <si>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</si>
  <si>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</si>
  <si>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</si>
  <si>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</si>
  <si>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</si>
  <si>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</si>
  <si>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</si>
  <si>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</si>
  <si>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</si>
  <si>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</si>
  <si>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</si>
  <si>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</si>
  <si>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</si>
  <si>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</si>
  <si>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</si>
  <si>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</si>
  <si>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</si>
  <si>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</si>
  <si>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</si>
  <si>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</si>
  <si>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</si>
  <si>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</si>
  <si>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</si>
  <si>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</si>
  <si>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</si>
  <si>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</si>
  <si>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</si>
  <si>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</si>
  <si>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</si>
  <si>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</si>
  <si>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</si>
  <si>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</si>
  <si>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</si>
  <si>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</si>
  <si>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</si>
  <si>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</si>
  <si>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</si>
  <si>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</si>
  <si>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</si>
  <si>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</si>
  <si>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</si>
  <si>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</si>
  <si>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</si>
  <si>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</si>
  <si>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</si>
  <si>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</si>
  <si>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</si>
  <si>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</si>
  <si>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</si>
  <si>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</si>
  <si>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</si>
  <si>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</si>
  <si>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</si>
  <si>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</si>
  <si>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</si>
  <si>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</si>
  <si>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</si>
  <si>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</si>
  <si>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</si>
  <si>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</si>
  <si>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</si>
  <si>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</si>
  <si>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</si>
  <si>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</si>
  <si>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</si>
  <si>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</si>
  <si>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</si>
  <si>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</si>
  <si>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</si>
  <si>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</si>
  <si>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</si>
  <si>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</si>
  <si>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</si>
  <si>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</si>
  <si>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</si>
  <si>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</si>
  <si>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</si>
  <si>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</si>
  <si>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</si>
  <si>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</si>
  <si>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</si>
  <si>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</si>
  <si>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</si>
  <si>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</si>
  <si>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</si>
  <si>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</si>
  <si>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</si>
  <si>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</si>
  <si>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</si>
  <si>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</si>
  <si>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</si>
  <si>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</si>
  <si>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</si>
  <si>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</si>
  <si>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</si>
  <si>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</si>
  <si>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</si>
  <si>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</si>
  <si>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</si>
  <si>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</si>
  <si>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</si>
  <si>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</si>
  <si>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</si>
  <si>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</si>
  <si>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</si>
  <si>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</si>
  <si>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</si>
  <si>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</si>
  <si>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</si>
  <si>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</si>
  <si>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</si>
  <si>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</si>
  <si>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</si>
  <si>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</si>
  <si>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</si>
  <si>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</si>
  <si>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</si>
  <si>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</si>
  <si>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</si>
  <si>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</si>
  <si>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</si>
  <si>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</si>
  <si>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</si>
  <si>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</si>
  <si>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</si>
  <si>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</si>
  <si>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</si>
  <si>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</si>
  <si>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</si>
  <si>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</si>
  <si>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</si>
  <si>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</si>
  <si>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</si>
  <si>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</si>
  <si>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</si>
  <si>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</si>
  <si>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</si>
  <si>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</si>
  <si>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</si>
  <si>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</si>
  <si>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</si>
  <si>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</si>
  <si>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</si>
  <si>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</si>
  <si>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</si>
  <si>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</si>
  <si>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</si>
  <si>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</si>
  <si>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</si>
  <si>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</si>
  <si>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</si>
  <si>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</si>
  <si>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</si>
  <si>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</si>
  <si>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</si>
  <si>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</si>
  <si>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</si>
  <si>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</si>
  <si>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</si>
  <si>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</si>
  <si>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</si>
  <si>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</si>
  <si>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</si>
  <si>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</si>
  <si>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</si>
  <si>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</si>
  <si>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</si>
  <si>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</si>
  <si>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</si>
  <si>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</si>
  <si>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</si>
  <si>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</si>
  <si>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</si>
  <si>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</si>
  <si>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</si>
  <si>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</si>
  <si>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</si>
  <si>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</si>
  <si>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</si>
  <si>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</si>
  <si>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</si>
  <si>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</si>
  <si>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</si>
  <si>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</si>
  <si>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</si>
  <si>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</si>
  <si>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</si>
  <si>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</si>
  <si>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</si>
  <si>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</si>
  <si>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</si>
  <si>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</si>
  <si>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</si>
  <si>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</si>
  <si>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</si>
  <si>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</si>
  <si>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</si>
  <si>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</si>
  <si>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</si>
  <si>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</si>
  <si>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</si>
  <si>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</si>
  <si>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</si>
  <si>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</si>
  <si>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</si>
  <si>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</si>
  <si>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</si>
  <si>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</si>
  <si>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</si>
  <si>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</si>
  <si>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</si>
  <si>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</si>
  <si>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</si>
  <si>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</si>
  <si>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</si>
  <si>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</si>
  <si>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</si>
  <si>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</si>
  <si>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</si>
  <si>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</si>
  <si>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</si>
  <si>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</si>
  <si>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</si>
  <si>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</si>
  <si>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</si>
  <si>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</si>
  <si>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</si>
  <si>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</si>
  <si>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</si>
  <si>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</si>
  <si>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</si>
  <si>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</si>
  <si>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</si>
  <si>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</si>
  <si>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</si>
  <si>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</si>
  <si>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</si>
  <si>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</si>
  <si>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</si>
  <si>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</si>
  <si>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</si>
  <si>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</si>
  <si>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</si>
  <si>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</si>
  <si>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</si>
  <si>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</si>
  <si>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</si>
  <si>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</si>
  <si>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</si>
  <si>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</si>
  <si>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</si>
  <si>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</si>
  <si>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</si>
  <si>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</si>
  <si>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</si>
  <si>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</si>
  <si>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</si>
  <si>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</si>
  <si>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</si>
  <si>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</si>
  <si>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</si>
  <si>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</si>
  <si>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</si>
  <si>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</si>
  <si>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</si>
  <si>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</si>
  <si>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</si>
  <si>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</si>
  <si>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</si>
  <si>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</si>
  <si>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</si>
  <si>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</si>
  <si>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</si>
  <si>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</si>
  <si>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</si>
  <si>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</si>
  <si>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</si>
  <si>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</si>
  <si>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</si>
  <si>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</si>
  <si>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</si>
  <si>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</si>
  <si>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</si>
  <si>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</si>
  <si>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</si>
  <si>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</si>
  <si>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</si>
  <si>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</si>
  <si>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</si>
  <si>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</si>
  <si>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</si>
  <si>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</si>
  <si>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</si>
  <si>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</si>
  <si>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</si>
  <si>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</si>
  <si>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</si>
  <si>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</si>
  <si>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</si>
  <si>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</si>
  <si>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</si>
  <si>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</si>
  <si>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</si>
  <si>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</si>
  <si>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</si>
  <si>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</si>
  <si>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</si>
  <si>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</si>
  <si>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</si>
  <si>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</si>
  <si>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</si>
  <si>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</si>
  <si>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</si>
  <si>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</si>
  <si>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</si>
  <si>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</si>
  <si>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</si>
  <si>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</si>
  <si>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</si>
  <si>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</si>
  <si>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</si>
  <si>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</si>
  <si>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</si>
  <si>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</si>
  <si>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</si>
  <si>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</si>
  <si>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</si>
  <si>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</si>
  <si>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</si>
  <si>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</si>
  <si>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</si>
  <si>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</si>
  <si>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</si>
  <si>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</si>
  <si>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</si>
  <si>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</si>
  <si>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</si>
  <si>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</si>
  <si>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</si>
  <si>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</si>
  <si>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</si>
  <si>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</si>
  <si>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</si>
  <si>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</si>
  <si>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</si>
  <si>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</si>
  <si>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</si>
  <si>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</si>
  <si>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</si>
  <si>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</si>
  <si>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</si>
  <si>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</si>
  <si>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</si>
  <si>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</si>
  <si>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</si>
  <si>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</si>
  <si>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</si>
  <si>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</si>
  <si>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</si>
  <si>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</si>
  <si>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</si>
  <si>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</si>
  <si>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</si>
  <si>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</si>
  <si>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</si>
  <si>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</si>
  <si>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</si>
  <si>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</si>
  <si>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</si>
  <si>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</si>
  <si>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</si>
  <si>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</si>
  <si>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</si>
  <si>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</si>
  <si>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</si>
  <si>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</si>
  <si>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</si>
  <si>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</si>
  <si>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</si>
  <si>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</si>
  <si>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</si>
  <si>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</si>
  <si>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</si>
  <si>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</si>
  <si>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</si>
  <si>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</si>
  <si>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</si>
  <si>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</si>
  <si>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</si>
  <si>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</si>
  <si>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</si>
  <si>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</si>
  <si>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</si>
  <si>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</si>
  <si>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</si>
  <si>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</si>
  <si>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</si>
  <si>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</si>
  <si>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</si>
  <si>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</si>
  <si>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</si>
  <si>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</si>
  <si>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</si>
  <si>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</si>
  <si>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</si>
  <si>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</si>
  <si>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</si>
  <si>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</si>
  <si>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</si>
  <si>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</si>
  <si>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</si>
  <si>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</si>
  <si>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</si>
  <si>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</si>
  <si>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</si>
  <si>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</si>
  <si>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</si>
  <si>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</si>
  <si>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</si>
  <si>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</si>
  <si>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</si>
  <si>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</si>
  <si>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</si>
  <si>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</si>
  <si>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</si>
  <si>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</si>
  <si>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</si>
  <si>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</si>
  <si>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</si>
  <si>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</si>
  <si>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</si>
  <si>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</si>
  <si>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</si>
  <si>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</si>
  <si>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</si>
  <si>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</si>
  <si>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</si>
  <si>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</si>
  <si>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</si>
  <si>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</si>
  <si>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</si>
  <si>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</si>
  <si>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</si>
  <si>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</si>
  <si>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</si>
  <si>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</si>
  <si>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</si>
  <si>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</si>
  <si>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</si>
  <si>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</si>
  <si>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</si>
  <si>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</si>
  <si>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</si>
  <si>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</si>
  <si>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</si>
  <si>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</si>
  <si>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</si>
  <si>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</si>
  <si>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</si>
  <si>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</si>
  <si>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</si>
  <si>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</si>
  <si>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</si>
  <si>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</si>
  <si>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</si>
  <si>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</si>
  <si>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</si>
  <si>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</si>
  <si>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</si>
  <si>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</si>
  <si>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</si>
  <si>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</si>
  <si>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</si>
  <si>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</si>
  <si>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</si>
  <si>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</si>
  <si>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</si>
  <si>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</si>
  <si>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</si>
  <si>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</si>
  <si>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</si>
  <si>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</si>
  <si>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</si>
  <si>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</si>
  <si>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</si>
  <si>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</si>
  <si>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</si>
  <si>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</si>
  <si>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</si>
  <si>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</si>
  <si>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</si>
  <si>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</si>
  <si>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</si>
  <si>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</si>
  <si>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</si>
  <si>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</si>
  <si>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</si>
  <si>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</si>
  <si>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</si>
  <si>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</si>
  <si>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</si>
  <si>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</si>
  <si>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</si>
  <si>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</si>
  <si>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</si>
  <si>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</si>
  <si>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</si>
  <si>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</si>
  <si>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</si>
  <si>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</si>
  <si>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</si>
  <si>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</si>
  <si>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</si>
  <si>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</si>
  <si>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</si>
  <si>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</si>
  <si>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</si>
  <si>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</si>
  <si>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</si>
  <si>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</si>
  <si>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</si>
  <si>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</si>
  <si>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</si>
  <si>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</si>
  <si>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</si>
  <si>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</si>
  <si>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</si>
  <si>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</si>
  <si>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</si>
  <si>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</si>
  <si>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</si>
  <si>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</si>
  <si>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</si>
  <si>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</si>
  <si>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</si>
  <si>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</si>
  <si>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</si>
  <si>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</si>
  <si>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</si>
  <si>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</si>
  <si>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</si>
  <si>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</si>
  <si>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</si>
  <si>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</si>
  <si>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</si>
  <si>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</si>
  <si>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</si>
  <si>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</si>
  <si>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</si>
  <si>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</si>
  <si>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</si>
  <si>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</si>
  <si>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</si>
  <si>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</si>
  <si>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</si>
  <si>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</si>
  <si>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</si>
  <si>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</si>
  <si>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</si>
  <si>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</si>
  <si>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</si>
  <si>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</si>
  <si>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</si>
  <si>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</si>
  <si>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</si>
  <si>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</si>
  <si>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</si>
  <si>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</si>
  <si>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</si>
  <si>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</si>
  <si>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</si>
  <si>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</si>
  <si>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</si>
  <si>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</si>
  <si>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</si>
  <si>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</si>
  <si>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</si>
  <si>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</si>
  <si>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</si>
  <si>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</si>
  <si>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</si>
  <si>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</si>
  <si>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</si>
  <si>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</si>
  <si>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</si>
  <si>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</si>
  <si>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</si>
  <si>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</si>
  <si>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</si>
  <si>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</si>
  <si>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</si>
  <si>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</si>
  <si>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</si>
  <si>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</si>
  <si>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</si>
  <si>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</si>
  <si>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</si>
  <si>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</si>
  <si>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</si>
  <si>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</si>
  <si>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</si>
  <si>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</si>
  <si>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</si>
  <si>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</si>
  <si>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</si>
  <si>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</si>
  <si>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</si>
  <si>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</si>
  <si>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</si>
  <si>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</si>
  <si>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</si>
  <si>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</si>
  <si>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</si>
  <si>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</si>
  <si>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</si>
  <si>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</si>
  <si>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</si>
  <si>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</si>
  <si>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</si>
  <si>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</si>
  <si>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</si>
  <si>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</si>
  <si>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</si>
  <si>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</si>
  <si>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</si>
  <si>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</si>
  <si>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</si>
  <si>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</si>
  <si>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</si>
  <si>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</si>
  <si>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</si>
  <si>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</si>
  <si>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</si>
  <si>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</si>
  <si>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</si>
  <si>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</si>
  <si>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</si>
  <si>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</si>
  <si>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</si>
  <si>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</si>
  <si>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</si>
  <si>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</si>
  <si>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</si>
  <si>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</si>
  <si>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</si>
  <si>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</si>
  <si>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</si>
  <si>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</si>
  <si>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</si>
  <si>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</si>
  <si>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</si>
  <si>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</si>
  <si>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</si>
  <si>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</si>
  <si>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</si>
  <si>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</si>
  <si>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</si>
  <si>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</si>
  <si>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</si>
  <si>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</si>
  <si>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</si>
  <si>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</si>
  <si>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</si>
  <si>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</si>
  <si>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</si>
  <si>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</si>
  <si>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</si>
  <si>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</si>
  <si>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</si>
  <si>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</si>
  <si>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</si>
  <si>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</si>
  <si>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</si>
  <si>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</si>
  <si>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</si>
  <si>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</si>
  <si>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</si>
  <si>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</si>
  <si>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</si>
  <si>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</si>
  <si>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</si>
  <si>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</si>
  <si>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</si>
  <si>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</si>
  <si>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</si>
  <si>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</si>
  <si>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</si>
  <si>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</si>
  <si>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</si>
  <si>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</si>
  <si>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</si>
  <si>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</si>
  <si>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</si>
  <si>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</si>
  <si>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</si>
  <si>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</si>
  <si>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</si>
  <si>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</si>
  <si>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</si>
  <si>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</si>
  <si>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</si>
  <si>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</si>
  <si>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</si>
  <si>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</si>
  <si>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</si>
  <si>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</si>
  <si>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</si>
  <si>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</si>
  <si>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</si>
  <si>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</si>
  <si>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</si>
  <si>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</si>
  <si>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</si>
  <si>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</si>
  <si>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</si>
  <si>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</si>
  <si>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</si>
  <si>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</si>
  <si>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</si>
  <si>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</si>
  <si>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</si>
  <si>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</si>
  <si>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</si>
  <si>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</si>
  <si>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</si>
  <si>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</si>
  <si>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</si>
  <si>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</si>
  <si>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</si>
  <si>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</si>
  <si>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</si>
  <si>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</si>
  <si>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</si>
  <si>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</si>
  <si>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</si>
  <si>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</si>
  <si>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</si>
  <si>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</si>
  <si>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</si>
  <si>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</si>
  <si>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</si>
  <si>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</si>
  <si>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</si>
  <si>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</si>
  <si>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</si>
  <si>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</si>
  <si>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</si>
  <si>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</si>
  <si>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</si>
  <si>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</si>
  <si>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</si>
  <si>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</si>
  <si>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</si>
  <si>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</si>
  <si>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</si>
  <si>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</si>
  <si>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</si>
  <si>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</si>
  <si>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</si>
  <si>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</si>
  <si>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</si>
  <si>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</si>
  <si>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</si>
  <si>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</si>
  <si>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</si>
  <si>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</si>
  <si>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</si>
  <si>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</si>
  <si>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</si>
  <si>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</si>
  <si>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</si>
  <si>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</si>
  <si>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</si>
  <si>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</si>
  <si>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</si>
  <si>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</si>
  <si>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</si>
  <si>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</si>
  <si>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</si>
  <si>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</si>
  <si>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</si>
  <si>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</si>
  <si>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</si>
  <si>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</si>
  <si>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</si>
  <si>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</si>
  <si>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</si>
  <si>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</si>
  <si>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</si>
  <si>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</si>
  <si>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</si>
  <si>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</si>
  <si>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</si>
  <si>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</si>
  <si>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</si>
  <si>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</si>
  <si>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</si>
  <si>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</si>
  <si>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</si>
  <si>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</si>
  <si>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</si>
  <si>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</si>
  <si>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</si>
  <si>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</si>
  <si>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</si>
  <si>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</si>
  <si>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</si>
  <si>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</si>
  <si>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</si>
  <si>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</si>
  <si>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</si>
  <si>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</si>
  <si>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</si>
  <si>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</si>
  <si>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</si>
  <si>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</si>
  <si>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</si>
  <si>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</si>
  <si>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</si>
  <si>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</si>
  <si>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</si>
  <si>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</si>
  <si>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</si>
  <si>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</si>
  <si>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</si>
  <si>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</si>
  <si>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</si>
  <si>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</si>
  <si>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</si>
  <si>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</si>
  <si>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</si>
  <si>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</si>
  <si>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</si>
  <si>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</si>
  <si>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</si>
  <si>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</si>
  <si>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</si>
  <si>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</si>
  <si>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</si>
  <si>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</si>
  <si>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</si>
  <si>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</si>
  <si>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</si>
  <si>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</si>
  <si>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</si>
  <si>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</si>
  <si>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</si>
  <si>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</si>
  <si>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</si>
  <si>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</si>
  <si>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</si>
  <si>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</si>
  <si>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</si>
  <si>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</si>
  <si>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</si>
  <si>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</si>
  <si>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</si>
  <si>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</si>
  <si>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</si>
  <si>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</si>
  <si>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</si>
  <si>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</si>
  <si>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</si>
  <si>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</si>
  <si>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</si>
  <si>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</si>
  <si>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</si>
  <si>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</si>
  <si>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</si>
  <si>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</si>
  <si>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</si>
  <si>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</si>
  <si>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</si>
  <si>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</si>
  <si>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</si>
  <si>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</si>
  <si>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</si>
  <si>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</si>
  <si>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</si>
  <si>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</si>
  <si>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</si>
  <si>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</si>
  <si>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</si>
  <si>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</si>
  <si>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</si>
  <si>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</si>
  <si>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</si>
  <si>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</si>
  <si>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</si>
  <si>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</si>
  <si>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</si>
  <si>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</si>
  <si>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</si>
  <si>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</si>
  <si>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</si>
  <si>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</si>
  <si>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</si>
  <si>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</si>
  <si>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</si>
  <si>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</si>
  <si>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</si>
  <si>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</si>
  <si>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</si>
  <si>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</si>
  <si>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</si>
  <si>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</si>
  <si>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</si>
  <si>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</si>
  <si>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</si>
  <si>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</si>
  <si>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</si>
  <si>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</si>
  <si>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</si>
  <si>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</si>
  <si>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</si>
  <si>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</si>
  <si>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</si>
  <si>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</si>
  <si>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</si>
  <si>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</si>
  <si>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</si>
  <si>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</si>
  <si>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</si>
  <si>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</si>
  <si>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</si>
  <si>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</si>
  <si>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</si>
  <si>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</si>
  <si>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</si>
  <si>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</si>
  <si>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</si>
  <si>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</si>
  <si>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</si>
  <si>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</si>
  <si>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</si>
  <si>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</si>
  <si>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</si>
  <si>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</si>
  <si>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</si>
  <si>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</si>
  <si>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</si>
  <si>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</si>
  <si>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</si>
  <si>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</si>
  <si>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</si>
  <si>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</si>
  <si>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</si>
  <si>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</si>
  <si>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</si>
  <si>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</si>
  <si>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</si>
  <si>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</si>
  <si>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</si>
  <si>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</si>
  <si>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</si>
  <si>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</si>
  <si>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</si>
  <si>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</si>
  <si>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</si>
  <si>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</si>
  <si>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</si>
  <si>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</si>
  <si>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</si>
  <si>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</si>
  <si>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</si>
  <si>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</si>
  <si>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</si>
  <si>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</si>
  <si>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</si>
  <si>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</si>
  <si>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</si>
  <si>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</si>
  <si>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</si>
  <si>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</si>
  <si>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</si>
  <si>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</si>
  <si>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</si>
  <si>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</si>
  <si>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</si>
  <si>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</si>
  <si>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</si>
  <si>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</si>
  <si>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</si>
  <si>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</si>
  <si>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</si>
  <si>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</si>
  <si>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</si>
  <si>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</si>
  <si>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</si>
  <si>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</si>
  <si>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</si>
  <si>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</si>
  <si>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</si>
  <si>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</si>
  <si>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</si>
  <si>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</si>
  <si>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</si>
  <si>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</si>
  <si>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</si>
  <si>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</si>
  <si>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</si>
  <si>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</si>
  <si>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</si>
  <si>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</si>
  <si>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</si>
  <si>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</si>
  <si>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</si>
  <si>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</si>
  <si>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</si>
  <si>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</si>
  <si>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</si>
  <si>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</si>
  <si>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</si>
  <si>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</si>
  <si>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</si>
  <si>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</si>
  <si>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</si>
  <si>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</si>
  <si>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</si>
  <si>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</si>
  <si>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</si>
  <si>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</si>
  <si>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</si>
  <si>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</si>
  <si>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</si>
  <si>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</si>
  <si>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</si>
  <si>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</si>
  <si>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</si>
  <si>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</si>
  <si>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</si>
  <si>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</si>
  <si>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</si>
  <si>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</si>
  <si>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</si>
  <si>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</si>
  <si>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</si>
  <si>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</si>
  <si>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</si>
  <si>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</si>
  <si>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</si>
  <si>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</si>
  <si>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</si>
  <si>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</si>
  <si>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</si>
  <si>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</si>
  <si>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</si>
  <si>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</si>
  <si>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</si>
  <si>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</si>
  <si>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</si>
  <si>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</si>
  <si>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</si>
  <si>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</si>
  <si>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</si>
  <si>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</si>
  <si>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</si>
  <si>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</si>
  <si>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</si>
  <si>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</si>
  <si>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</si>
  <si>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</si>
  <si>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</si>
  <si>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</si>
  <si>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</si>
  <si>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</si>
  <si>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</si>
  <si>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</si>
  <si>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</si>
  <si>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</si>
  <si>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</si>
  <si>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</si>
  <si>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</si>
  <si>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</si>
  <si>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</si>
  <si>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</si>
  <si>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</si>
  <si>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</si>
  <si>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</si>
  <si>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</si>
  <si>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</si>
  <si>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</si>
  <si>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</si>
  <si>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</si>
  <si>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</si>
  <si>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</si>
  <si>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</si>
  <si>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</si>
  <si>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</si>
  <si>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</si>
  <si>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</si>
  <si>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</si>
  <si>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</si>
  <si>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</si>
  <si>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</si>
  <si>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</si>
  <si>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</si>
  <si>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</si>
  <si>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</si>
  <si>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</si>
  <si>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</si>
  <si>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</si>
  <si>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</si>
  <si>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</si>
  <si>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</si>
  <si>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</si>
  <si>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</si>
  <si>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</si>
  <si>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</si>
  <si>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</si>
  <si>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</si>
  <si>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</si>
  <si>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</si>
  <si>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</si>
  <si>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</si>
  <si>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</si>
  <si>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</si>
  <si>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</si>
  <si>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</si>
  <si>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</si>
  <si>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</si>
  <si>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</si>
  <si>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</si>
  <si>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</si>
  <si>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</si>
  <si>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</si>
  <si>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</si>
  <si>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</si>
  <si>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</si>
  <si>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</si>
  <si>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</si>
  <si>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</si>
  <si>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</si>
  <si>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</si>
  <si>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</si>
  <si>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</si>
  <si>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</si>
  <si>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</si>
  <si>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</si>
  <si>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</si>
  <si>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</si>
  <si>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</si>
  <si>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</si>
  <si>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</si>
  <si>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</si>
  <si>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</si>
  <si>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</si>
  <si>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</si>
  <si>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</si>
  <si>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</si>
  <si>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</si>
  <si>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</si>
  <si>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</si>
  <si>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</si>
  <si>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</si>
  <si>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</si>
  <si>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</si>
  <si>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</si>
  <si>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</si>
  <si>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</si>
  <si>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</si>
  <si>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</si>
  <si>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</si>
  <si>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</si>
  <si>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</si>
  <si>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</si>
  <si>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</si>
  <si>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</si>
  <si>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</si>
  <si>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</si>
  <si>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</si>
  <si>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</si>
  <si>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</si>
  <si>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</si>
  <si>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</si>
  <si>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</si>
  <si>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</si>
  <si>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</si>
  <si>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</si>
  <si>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</si>
  <si>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</si>
  <si>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</si>
  <si>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</si>
  <si>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</si>
  <si>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</si>
  <si>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</si>
  <si>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</si>
  <si>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</si>
  <si>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</si>
  <si>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</si>
  <si>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</si>
  <si>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</si>
  <si>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</si>
  <si>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</si>
  <si>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</si>
  <si>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</si>
  <si>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</si>
  <si>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</si>
  <si>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</si>
  <si>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</si>
  <si>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</si>
  <si>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</si>
  <si>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</si>
  <si>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</si>
  <si>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</si>
  <si>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</si>
  <si>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</si>
  <si>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</si>
  <si>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</si>
  <si>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</si>
  <si>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</si>
  <si>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</si>
  <si>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</si>
  <si>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</si>
  <si>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</si>
  <si>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</si>
  <si>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</si>
  <si>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</si>
  <si>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</si>
  <si>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</si>
  <si>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</si>
  <si>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</si>
  <si>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</si>
  <si>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</si>
  <si>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</si>
  <si>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</si>
  <si>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</si>
  <si>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</si>
  <si>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</si>
  <si>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</si>
  <si>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</si>
  <si>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</si>
  <si>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</si>
  <si>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</si>
  <si>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</si>
  <si>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</si>
  <si>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</si>
  <si>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</si>
  <si>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</si>
  <si>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</si>
  <si>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</si>
  <si>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</si>
  <si>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</si>
  <si>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</si>
  <si>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</si>
  <si>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</si>
  <si>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</si>
  <si>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</si>
  <si>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</si>
  <si>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</si>
  <si>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</si>
  <si>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</si>
  <si>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</si>
  <si>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</si>
  <si>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</si>
  <si>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</si>
  <si>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</si>
  <si>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</si>
  <si>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</si>
  <si>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</si>
  <si>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</si>
  <si>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</si>
  <si>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</si>
  <si>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</si>
  <si>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</si>
  <si>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</si>
  <si>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</si>
  <si>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</si>
  <si>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</si>
  <si>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</si>
  <si>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</si>
  <si>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</si>
  <si>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</si>
  <si>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</si>
  <si>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</si>
  <si>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</si>
  <si>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</si>
  <si>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</si>
  <si>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</si>
  <si>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</si>
  <si>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</si>
  <si>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</si>
  <si>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</si>
  <si>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</si>
  <si>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</si>
  <si>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</si>
  <si>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</si>
  <si>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</si>
  <si>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</si>
  <si>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</si>
  <si>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</si>
  <si>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</si>
  <si>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</si>
  <si>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</si>
  <si>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</si>
  <si>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</si>
  <si>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</si>
  <si>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</si>
  <si>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</si>
  <si>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</si>
  <si>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</si>
  <si>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</si>
  <si>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</si>
  <si>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</si>
  <si>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</si>
  <si>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</si>
  <si>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</si>
  <si>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</si>
  <si>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</si>
  <si>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</si>
  <si>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</si>
  <si>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</si>
  <si>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</si>
  <si>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</si>
  <si>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</si>
  <si>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</si>
  <si>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</si>
  <si>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</si>
  <si>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</si>
  <si>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</si>
  <si>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</si>
  <si>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</si>
  <si>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</si>
  <si>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</si>
  <si>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</si>
  <si>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</si>
  <si>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</si>
  <si>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</si>
  <si>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</si>
  <si>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</si>
  <si>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</si>
  <si>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</si>
  <si>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</si>
  <si>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</si>
  <si>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</si>
  <si>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</si>
  <si>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</si>
  <si>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</si>
  <si>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</si>
  <si>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</si>
  <si>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</si>
  <si>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</si>
  <si>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</si>
  <si>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</si>
  <si>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</si>
  <si>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</si>
  <si>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</si>
  <si>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</si>
  <si>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</si>
  <si>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</si>
  <si>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</si>
  <si>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</si>
  <si>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</si>
  <si>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</si>
  <si>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</si>
  <si>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</si>
  <si>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</si>
  <si>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</si>
  <si>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</si>
  <si>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</si>
  <si>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</si>
  <si>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</si>
  <si>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</si>
  <si>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</si>
  <si>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</si>
  <si>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</si>
  <si>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</si>
  <si>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</si>
  <si>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</si>
  <si>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</si>
  <si>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</si>
  <si>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</si>
  <si>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</si>
  <si>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</si>
  <si>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</si>
  <si>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</si>
  <si>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</si>
  <si>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</si>
  <si>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</si>
  <si>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</si>
  <si>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</si>
  <si>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</si>
  <si>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</si>
  <si>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</si>
  <si>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</si>
  <si>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</si>
  <si>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</si>
  <si>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</si>
  <si>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</si>
  <si>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</si>
  <si>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</si>
  <si>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</si>
  <si>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</si>
  <si>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</si>
  <si>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</si>
  <si>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</si>
  <si>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</si>
  <si>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</si>
  <si>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</si>
  <si>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</si>
  <si>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</si>
  <si>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</si>
  <si>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</si>
  <si>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</si>
  <si>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</si>
  <si>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</si>
  <si>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</si>
  <si>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</si>
  <si>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</si>
  <si>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</si>
  <si>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</si>
  <si>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</si>
  <si>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</si>
  <si>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</si>
  <si>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</si>
  <si>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</si>
  <si>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</si>
  <si>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</si>
  <si>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</si>
  <si>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</si>
  <si>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</si>
  <si>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</si>
  <si>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</si>
  <si>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</si>
  <si>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</si>
  <si>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</si>
  <si>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</si>
  <si>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</si>
  <si>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</si>
  <si>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</si>
  <si>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</si>
  <si>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</si>
  <si>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</si>
  <si>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</si>
  <si>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</si>
  <si>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</si>
  <si>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</si>
  <si>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</si>
  <si>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</si>
  <si>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</si>
  <si>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</si>
  <si>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</si>
  <si>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</si>
  <si>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</si>
  <si>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</si>
  <si>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</si>
  <si>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</si>
  <si>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</si>
  <si>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</si>
  <si>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</si>
  <si>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</si>
  <si>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</si>
  <si>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</si>
  <si>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</si>
  <si>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</si>
  <si>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</si>
  <si>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</si>
  <si>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</si>
  <si>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</si>
  <si>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</si>
  <si>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</si>
  <si>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</si>
  <si>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</si>
  <si>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</si>
  <si>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</si>
  <si>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</si>
  <si>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</si>
  <si>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</si>
  <si>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</si>
  <si>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</si>
  <si>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</si>
  <si>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</si>
  <si>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</si>
  <si>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</si>
  <si>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</si>
  <si>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</si>
  <si>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</si>
  <si>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</si>
  <si>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</si>
  <si>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</si>
  <si>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</si>
  <si>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</si>
  <si>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</si>
  <si>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</si>
  <si>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</si>
  <si>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</si>
  <si>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</si>
  <si>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</si>
  <si>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</si>
  <si>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</si>
  <si>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</si>
  <si>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</si>
  <si>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</si>
  <si>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</si>
  <si>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</si>
  <si>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</si>
  <si>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</si>
  <si>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</si>
  <si>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</si>
  <si>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</si>
  <si>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</si>
  <si>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</si>
  <si>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</si>
  <si>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</si>
  <si>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</si>
  <si>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</si>
  <si>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</si>
  <si>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</si>
  <si>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</si>
  <si>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</si>
  <si>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</si>
  <si>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</si>
  <si>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</si>
  <si>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</si>
  <si>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</si>
  <si>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</si>
  <si>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</si>
  <si>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</si>
  <si>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</si>
  <si>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</si>
  <si>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</si>
  <si>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</si>
  <si>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</si>
  <si>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</si>
  <si>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</si>
  <si>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</si>
  <si>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</si>
  <si>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</si>
  <si>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</si>
  <si>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</si>
  <si>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</si>
  <si>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</si>
  <si>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</si>
  <si>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</si>
  <si>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</si>
  <si>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</si>
  <si>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</si>
  <si>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</si>
  <si>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</si>
  <si>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</si>
  <si>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</si>
  <si>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</si>
  <si>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</si>
  <si>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</si>
  <si>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</si>
  <si>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</si>
  <si>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</si>
  <si>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</si>
  <si>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</si>
  <si>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</si>
  <si>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</si>
  <si>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</si>
  <si>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</si>
  <si>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</si>
  <si>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</si>
  <si>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</si>
  <si>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</si>
  <si>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</si>
  <si>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</si>
  <si>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</si>
  <si>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</si>
  <si>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</si>
  <si>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</si>
  <si>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</si>
  <si>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</si>
  <si>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</si>
  <si>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</si>
  <si>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</si>
  <si>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</si>
  <si>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</si>
  <si>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</si>
  <si>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</si>
  <si>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</si>
  <si>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</si>
  <si>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</si>
  <si>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</si>
  <si>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</si>
  <si>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</si>
  <si>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</si>
  <si>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</si>
  <si>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</si>
  <si>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</si>
  <si>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</si>
  <si>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</si>
  <si>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</si>
  <si>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</si>
  <si>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</si>
  <si>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</si>
  <si>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</si>
  <si>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</si>
  <si>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</si>
  <si>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</si>
  <si>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</si>
  <si>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</si>
  <si>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</si>
  <si>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</si>
  <si>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</si>
  <si>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</si>
  <si>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</si>
  <si>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</si>
  <si>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</si>
  <si>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</si>
  <si>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</si>
  <si>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</si>
  <si>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</si>
  <si>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</si>
  <si>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</si>
  <si>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</si>
  <si>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</si>
  <si>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</si>
  <si>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</si>
  <si>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</si>
  <si>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</si>
  <si>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</si>
  <si>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</si>
  <si>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</si>
  <si>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</si>
  <si>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</si>
  <si>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</si>
  <si>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</si>
  <si>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</si>
  <si>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</si>
  <si>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</si>
  <si>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</si>
  <si>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</si>
  <si>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</si>
  <si>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</si>
  <si>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</si>
  <si>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</si>
  <si>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</si>
  <si>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</si>
  <si>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</si>
  <si>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</si>
  <si>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</si>
  <si>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</si>
  <si>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</si>
  <si>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</si>
  <si>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</si>
  <si>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</si>
  <si>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</si>
  <si>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</si>
  <si>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</si>
  <si>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</si>
  <si>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</si>
  <si>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</si>
  <si>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</si>
  <si>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</si>
  <si>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</si>
  <si>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</si>
  <si>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</si>
  <si>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</si>
  <si>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</si>
  <si>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</si>
  <si>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</si>
  <si>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</si>
  <si>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</si>
  <si>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</si>
  <si>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</si>
  <si>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</si>
  <si>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</si>
  <si>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</si>
  <si>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</si>
  <si>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</si>
  <si>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</si>
  <si>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</si>
  <si>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</si>
  <si>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</si>
  <si>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</si>
  <si>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</si>
  <si>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</si>
  <si>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</si>
  <si>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</si>
  <si>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</si>
  <si>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</si>
  <si>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</si>
  <si>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</si>
  <si>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</si>
  <si>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</si>
  <si>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</si>
  <si>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</si>
  <si>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</si>
  <si>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</si>
  <si>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</si>
  <si>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</si>
  <si>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</si>
  <si>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</si>
  <si>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</si>
  <si>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</si>
  <si>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</si>
  <si>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</si>
  <si>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</si>
  <si>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</si>
  <si>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</si>
  <si>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</si>
  <si>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</si>
  <si>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</si>
  <si>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</si>
  <si>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</si>
  <si>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</si>
  <si>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</si>
  <si>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</si>
  <si>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</si>
  <si>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</si>
  <si>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</si>
  <si>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</si>
  <si>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</si>
  <si>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</si>
  <si>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</si>
  <si>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</si>
  <si>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</si>
  <si>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</si>
  <si>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</si>
  <si>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</si>
  <si>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</si>
  <si>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</si>
  <si>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</si>
  <si>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</si>
  <si>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</si>
  <si>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</si>
  <si>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</si>
  <si>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</si>
  <si>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</si>
  <si>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</si>
  <si>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</si>
  <si>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</si>
  <si>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</si>
  <si>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</si>
  <si>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</si>
  <si>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</si>
  <si>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</si>
  <si>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</si>
  <si>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</si>
  <si>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</si>
  <si>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</si>
  <si>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</si>
  <si>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</si>
  <si>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</si>
  <si>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</si>
  <si>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</si>
  <si>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</si>
  <si>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</si>
  <si>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</si>
  <si>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</si>
  <si>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</si>
  <si>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</si>
  <si>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</si>
  <si>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</si>
  <si>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</si>
  <si>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</si>
  <si>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</si>
  <si>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</si>
  <si>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</si>
  <si>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</si>
  <si>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</si>
  <si>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</si>
  <si>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</si>
  <si>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</si>
  <si>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</si>
  <si>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</si>
  <si>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</si>
  <si>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</si>
  <si>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</si>
  <si>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</si>
  <si>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</si>
  <si>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</si>
  <si>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</si>
  <si>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</si>
  <si>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</si>
  <si>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</si>
  <si>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</si>
  <si>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</si>
  <si>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</si>
  <si>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</si>
  <si>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</si>
  <si>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</si>
  <si>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</si>
  <si>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</si>
  <si>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</si>
  <si>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</si>
  <si>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</si>
  <si>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</si>
  <si>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</si>
  <si>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</si>
  <si>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</si>
  <si>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</si>
  <si>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</si>
  <si>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</si>
  <si>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</si>
  <si>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</si>
  <si>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</si>
  <si>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</si>
  <si>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</si>
  <si>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</si>
  <si>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</si>
  <si>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</si>
  <si>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</si>
  <si>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</si>
  <si>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</si>
  <si>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</si>
  <si>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</si>
  <si>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</si>
  <si>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</si>
  <si>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</si>
  <si>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</si>
  <si>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</si>
  <si>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</si>
  <si>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</si>
  <si>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</si>
  <si>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</si>
  <si>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</si>
  <si>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</si>
  <si>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</si>
  <si>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</si>
  <si>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</si>
  <si>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</si>
  <si>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</si>
  <si>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</si>
  <si>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</si>
  <si>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</si>
  <si>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</si>
  <si>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</si>
  <si>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</si>
  <si>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</si>
  <si>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</si>
  <si>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</si>
  <si>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</si>
  <si>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</si>
  <si>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</si>
  <si>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</si>
  <si>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</si>
  <si>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</si>
  <si>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</si>
  <si>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</si>
  <si>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</si>
  <si>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</si>
  <si>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</si>
  <si>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</si>
  <si>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</si>
  <si>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</si>
  <si>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</si>
  <si>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</si>
  <si>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</si>
  <si>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</si>
  <si>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</si>
  <si>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</si>
  <si>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</si>
  <si>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</si>
  <si>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</si>
  <si>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</si>
  <si>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</si>
  <si>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</si>
  <si>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</si>
  <si>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</si>
  <si>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</si>
  <si>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</si>
  <si>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</si>
  <si>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</si>
  <si>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</si>
  <si>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</si>
  <si>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</si>
  <si>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</si>
  <si>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</si>
  <si>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</si>
  <si>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</si>
  <si>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</si>
  <si>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</si>
  <si>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</si>
  <si>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</si>
  <si>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</si>
  <si>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</si>
  <si>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</si>
  <si>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</si>
  <si>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</si>
  <si>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</si>
  <si>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</si>
  <si>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</si>
  <si>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</si>
  <si>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</si>
  <si>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</si>
  <si>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</si>
  <si>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</si>
  <si>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</si>
  <si>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</si>
  <si>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</si>
  <si>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</si>
  <si>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</si>
  <si>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</si>
  <si>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</si>
  <si>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</si>
  <si>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</si>
  <si>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</si>
  <si>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</si>
  <si>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</si>
  <si>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</si>
  <si>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</si>
  <si>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</si>
  <si>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</si>
  <si>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</si>
  <si>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</si>
  <si>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</si>
  <si>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</si>
  <si>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</si>
  <si>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</si>
  <si>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</si>
  <si>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</si>
  <si>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</si>
  <si>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</si>
  <si>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</si>
  <si>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</si>
  <si>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</si>
  <si>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</si>
  <si>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</si>
  <si>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</si>
  <si>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</si>
  <si>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</si>
  <si>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</si>
  <si>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</si>
  <si>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</si>
  <si>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</si>
  <si>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</si>
  <si>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</si>
  <si>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</si>
  <si>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</si>
  <si>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</si>
  <si>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</si>
  <si>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</si>
  <si>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</si>
  <si>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</si>
  <si>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</si>
  <si>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</si>
  <si>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</si>
  <si>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</si>
  <si>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</si>
  <si>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</si>
  <si>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</si>
  <si>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</si>
  <si>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</si>
  <si>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</si>
  <si>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</si>
  <si>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</si>
  <si>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</si>
  <si>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</si>
  <si>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</si>
  <si>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</si>
  <si>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</si>
  <si>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</si>
  <si>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</si>
  <si>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</si>
  <si>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</si>
  <si>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</si>
  <si>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</si>
  <si>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</si>
  <si>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</si>
  <si>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</si>
  <si>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</si>
  <si>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</si>
  <si>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</si>
  <si>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</si>
  <si>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</si>
  <si>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</si>
  <si>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</si>
  <si>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</si>
  <si>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</si>
  <si>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</si>
  <si>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</si>
  <si>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</si>
  <si>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</si>
  <si>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</si>
  <si>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</si>
  <si>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</si>
  <si>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</si>
  <si>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</si>
  <si>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</si>
  <si>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</si>
  <si>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</si>
  <si>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</si>
  <si>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</si>
  <si>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</si>
  <si>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</si>
  <si>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</si>
  <si>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</si>
  <si>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</si>
  <si>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</si>
  <si>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</si>
  <si>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</si>
  <si>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</si>
  <si>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</si>
  <si>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</si>
  <si>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</si>
  <si>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</si>
  <si>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</si>
  <si>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</si>
  <si>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</si>
  <si>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</si>
  <si>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</si>
  <si>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</si>
  <si>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</si>
  <si>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</si>
  <si>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</si>
  <si>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</si>
  <si>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</si>
  <si>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</si>
  <si>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</si>
  <si>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</si>
  <si>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</si>
  <si>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</si>
  <si>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</si>
  <si>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</si>
  <si>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</si>
  <si>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</si>
  <si>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</si>
  <si>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</si>
  <si>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</si>
  <si>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</si>
  <si>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</si>
  <si>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</si>
  <si>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</si>
  <si>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</si>
  <si>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</si>
  <si>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</si>
  <si>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</si>
  <si>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</si>
  <si>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</si>
  <si>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</si>
  <si>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</si>
  <si>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</si>
  <si>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</si>
  <si>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</si>
  <si>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</si>
  <si>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</si>
  <si>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</si>
  <si>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</si>
  <si>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</si>
  <si>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</si>
  <si>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</si>
  <si>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</si>
  <si>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</si>
  <si>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</si>
  <si>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</si>
  <si>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</si>
  <si>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</si>
  <si>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</si>
  <si>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</si>
  <si>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</si>
  <si>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</si>
  <si>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</si>
  <si>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</si>
  <si>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</si>
  <si>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</si>
  <si>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</si>
  <si>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</si>
  <si>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</si>
  <si>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</si>
  <si>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</si>
  <si>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</si>
  <si>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</si>
  <si>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</si>
  <si>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</si>
  <si>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</si>
  <si>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</si>
  <si>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</si>
  <si>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</si>
  <si>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</si>
  <si>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</si>
  <si>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</si>
  <si>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</si>
  <si>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</si>
  <si>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</si>
  <si>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</si>
  <si>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</si>
  <si>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</si>
  <si>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</si>
  <si>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</si>
  <si>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</si>
  <si>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</si>
  <si>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</si>
  <si>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</si>
  <si>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</si>
  <si>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</si>
  <si>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</si>
  <si>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</si>
  <si>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</si>
  <si>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</si>
  <si>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</si>
  <si>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</si>
  <si>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</si>
  <si>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</si>
  <si>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</si>
  <si>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</si>
  <si>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</si>
  <si>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</si>
  <si>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</si>
  <si>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</si>
  <si>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</si>
  <si>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</si>
  <si>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</si>
  <si>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</si>
  <si>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</si>
  <si>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</si>
  <si>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</si>
  <si>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</si>
  <si>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</si>
  <si>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</si>
  <si>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</si>
  <si>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</si>
  <si>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</si>
  <si>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</si>
  <si>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</si>
  <si>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</si>
  <si>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</si>
  <si>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</si>
  <si>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</si>
  <si>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</si>
  <si>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</si>
  <si>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</si>
  <si>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</si>
  <si>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</si>
  <si>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</si>
  <si>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</si>
  <si>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</si>
  <si>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</si>
  <si>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</si>
  <si>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</si>
  <si>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</si>
  <si>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</si>
  <si>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</si>
  <si>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</si>
  <si>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</si>
  <si>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</si>
  <si>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</si>
  <si>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</si>
  <si>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</si>
  <si>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</si>
  <si>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</si>
  <si>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</si>
  <si>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</si>
  <si>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</si>
  <si>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</si>
  <si>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</si>
  <si>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</si>
  <si>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</si>
  <si>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</si>
  <si>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</si>
  <si>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</si>
  <si>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</si>
  <si>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</si>
  <si>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</si>
  <si>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</si>
  <si>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</si>
  <si>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</si>
  <si>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</si>
  <si>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</si>
  <si>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</si>
  <si>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</si>
  <si>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</si>
  <si>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</si>
  <si>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</si>
  <si>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</si>
  <si>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</si>
  <si>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</si>
  <si>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</si>
  <si>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</si>
  <si>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</si>
  <si>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</si>
  <si>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</si>
  <si>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</si>
  <si>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</si>
  <si>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</si>
  <si>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</si>
  <si>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</si>
  <si>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</si>
  <si>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</si>
  <si>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</si>
  <si>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</si>
  <si>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</si>
  <si>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</si>
  <si>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</si>
  <si>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</si>
  <si>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</si>
  <si>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</si>
  <si>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</si>
  <si>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</si>
  <si>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</si>
  <si>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</si>
  <si>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</si>
  <si>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</si>
  <si>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</si>
  <si>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</si>
  <si>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</si>
  <si>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</si>
  <si>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</si>
  <si>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</si>
  <si>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</si>
  <si>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</si>
  <si>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</si>
  <si>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</si>
  <si>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</si>
  <si>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</si>
  <si>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</si>
  <si>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</si>
  <si>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</si>
  <si>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</si>
  <si>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</si>
  <si>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</si>
  <si>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</si>
  <si>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</si>
  <si>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</si>
  <si>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</si>
  <si>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</si>
  <si>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</si>
  <si>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</si>
  <si>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</si>
  <si>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</si>
  <si>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</si>
  <si>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</si>
  <si>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</si>
  <si>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</si>
  <si>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</si>
  <si>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</si>
  <si>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</si>
  <si>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</si>
  <si>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</si>
  <si>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</si>
  <si>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</si>
  <si>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</si>
  <si>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</si>
  <si>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</si>
  <si>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</si>
  <si>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</si>
  <si>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</si>
  <si>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</si>
  <si>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</si>
  <si>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</si>
  <si>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</si>
  <si>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</si>
  <si>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</si>
  <si>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</si>
  <si>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</si>
  <si>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</si>
  <si>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</si>
  <si>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</si>
  <si>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</si>
  <si>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</si>
  <si>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</si>
  <si>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</si>
  <si>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</si>
  <si>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</si>
  <si>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</si>
  <si>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</si>
  <si>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</si>
  <si>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</si>
  <si>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</si>
  <si>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</si>
  <si>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</si>
  <si>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</si>
  <si>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</si>
  <si>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</si>
  <si>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</si>
  <si>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</si>
  <si>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</si>
  <si>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</si>
  <si>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</si>
  <si>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</si>
  <si>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</si>
  <si>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</si>
  <si>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</si>
  <si>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</si>
  <si>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</si>
  <si>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</si>
  <si>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</si>
  <si>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</si>
  <si>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</si>
  <si>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</si>
  <si>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</si>
  <si>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</si>
  <si>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</si>
  <si>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</si>
  <si>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</si>
  <si>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</si>
  <si>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</si>
  <si>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</si>
  <si>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</si>
  <si>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</si>
  <si>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</si>
  <si>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</si>
  <si>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</si>
  <si>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</si>
  <si>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</si>
  <si>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</si>
  <si>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</si>
  <si>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</si>
  <si>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</si>
  <si>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</si>
  <si>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</si>
  <si>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</si>
  <si>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</si>
  <si>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</si>
  <si>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</si>
  <si>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</si>
  <si>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</si>
  <si>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</si>
  <si>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</si>
  <si>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</si>
  <si>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</si>
  <si>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</si>
  <si>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</si>
  <si>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</si>
  <si>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</si>
  <si>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</si>
  <si>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</si>
  <si>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</si>
  <si>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</si>
  <si>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</si>
  <si>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</si>
  <si>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</si>
  <si>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</si>
  <si>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</si>
  <si>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</si>
  <si>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</si>
  <si>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</si>
  <si>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</si>
  <si>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</si>
  <si>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</si>
  <si>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</si>
  <si>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</si>
  <si>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</si>
  <si>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</si>
  <si>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</si>
  <si>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</si>
  <si>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</si>
  <si>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</si>
  <si>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</si>
  <si>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</si>
  <si>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</si>
  <si>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</si>
  <si>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</si>
  <si>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</si>
  <si>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</si>
  <si>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</si>
  <si>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</si>
  <si>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</si>
  <si>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</si>
  <si>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</si>
  <si>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</si>
  <si>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</si>
  <si>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</si>
  <si>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</si>
  <si>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</si>
  <si>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</si>
  <si>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</si>
  <si>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</si>
  <si>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</si>
  <si>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</si>
  <si>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</si>
  <si>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</si>
  <si>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</si>
  <si>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</si>
  <si>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</si>
  <si>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</si>
  <si>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</si>
  <si>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</si>
  <si>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</si>
  <si>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</si>
  <si>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</si>
  <si>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</si>
  <si>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</si>
  <si>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</si>
  <si>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</si>
  <si>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</si>
  <si>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</si>
  <si>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</si>
  <si>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</si>
  <si>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</si>
  <si>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</si>
  <si>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</si>
  <si>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</si>
  <si>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</si>
  <si>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</si>
  <si>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</si>
  <si>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</si>
  <si>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</si>
  <si>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</si>
  <si>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</si>
  <si>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</si>
  <si>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</si>
  <si>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</si>
  <si>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</si>
  <si>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</si>
  <si>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</si>
  <si>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</si>
  <si>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</si>
  <si>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</si>
  <si>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</si>
  <si>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</si>
  <si>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</si>
  <si>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</si>
  <si>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</si>
  <si>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</si>
  <si>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</si>
  <si>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</si>
  <si>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</si>
  <si>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</si>
  <si>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</si>
  <si>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</si>
  <si>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</si>
  <si>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</si>
  <si>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</si>
  <si>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</si>
  <si>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</si>
  <si>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</si>
  <si>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</si>
  <si>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</si>
  <si>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</si>
  <si>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</si>
  <si>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</si>
  <si>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</si>
  <si>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</si>
  <si>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</si>
  <si>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</si>
  <si>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</si>
  <si>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</si>
  <si>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</si>
  <si>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</si>
  <si>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</si>
  <si>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</si>
  <si>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</si>
  <si>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</si>
  <si>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</si>
  <si>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</si>
  <si>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</si>
  <si>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</si>
  <si>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</si>
  <si>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</si>
  <si>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</si>
  <si>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</si>
  <si>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</si>
  <si>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</si>
  <si>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</si>
  <si>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</si>
  <si>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</si>
  <si>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</si>
  <si>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</si>
  <si>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</si>
  <si>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</si>
  <si>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</si>
  <si>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</si>
  <si>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</si>
  <si>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</si>
  <si>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</si>
  <si>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</si>
  <si>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</si>
  <si>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</si>
  <si>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</si>
  <si>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</si>
  <si>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</si>
  <si>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</si>
  <si>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</si>
  <si>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</si>
  <si>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</si>
  <si>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</si>
  <si>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</si>
  <si>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</si>
  <si>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</si>
  <si>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</si>
  <si>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</si>
  <si>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</si>
  <si>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</si>
  <si>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</si>
  <si>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</si>
  <si>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</si>
  <si>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</si>
  <si>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</si>
  <si>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</si>
  <si>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</si>
  <si>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</si>
  <si>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</si>
  <si>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</si>
  <si>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</si>
  <si>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</si>
  <si>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</si>
  <si>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</si>
  <si>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</si>
  <si>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</si>
  <si>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</si>
  <si>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</si>
  <si>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</si>
  <si>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</si>
  <si>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</si>
  <si>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</si>
  <si>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</si>
  <si>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</si>
  <si>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</si>
  <si>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</si>
  <si>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</si>
  <si>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</si>
  <si>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</si>
  <si>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</si>
  <si>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</si>
  <si>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</si>
  <si>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</si>
  <si>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</si>
  <si>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</si>
  <si>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</si>
  <si>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</si>
  <si>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</si>
  <si>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</si>
  <si>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</si>
  <si>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</si>
  <si>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</si>
  <si>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</si>
  <si>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</si>
  <si>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</si>
  <si>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</si>
  <si>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</si>
  <si>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</si>
  <si>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</si>
  <si>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</si>
  <si>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</si>
  <si>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</si>
  <si>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</si>
  <si>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</si>
  <si>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</si>
  <si>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</si>
  <si>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</si>
  <si>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</si>
  <si>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</si>
  <si>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</si>
  <si>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</si>
  <si>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</si>
  <si>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</si>
  <si>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</si>
  <si>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</si>
  <si>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</si>
  <si>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</si>
  <si>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</si>
  <si>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</si>
  <si>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</si>
  <si>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</si>
  <si>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</si>
  <si>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</si>
  <si>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</si>
  <si>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</si>
  <si>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</si>
  <si>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</si>
  <si>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</si>
  <si>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</si>
  <si>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</si>
  <si>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</si>
  <si>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</si>
  <si>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</si>
  <si>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</si>
  <si>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</si>
  <si>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</si>
  <si>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</si>
  <si>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</si>
  <si>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</si>
  <si>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</si>
  <si>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</si>
  <si>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</si>
  <si>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</si>
  <si>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</si>
  <si>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</si>
  <si>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</si>
  <si>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</si>
  <si>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</si>
  <si>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</si>
  <si>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</si>
  <si>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</si>
  <si>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</si>
  <si>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</si>
  <si>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</si>
  <si>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</si>
  <si>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</si>
  <si>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</si>
  <si>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</si>
  <si>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</si>
  <si>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</si>
  <si>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</si>
  <si>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</si>
  <si>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</si>
  <si>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</si>
  <si>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</si>
  <si>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</si>
  <si>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</si>
  <si>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</si>
  <si>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</si>
  <si>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</si>
  <si>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</si>
  <si>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</si>
  <si>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</si>
  <si>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</si>
  <si>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</si>
  <si>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</si>
  <si>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</si>
  <si>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</si>
  <si>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</si>
  <si>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</si>
  <si>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</si>
  <si>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</si>
  <si>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</si>
  <si>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</si>
  <si>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</si>
  <si>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</si>
  <si>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</si>
  <si>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</si>
  <si>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</si>
  <si>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</si>
  <si>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</si>
  <si>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</si>
  <si>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</si>
  <si>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</si>
  <si>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</si>
  <si>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</si>
  <si>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</si>
  <si>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</si>
  <si>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</si>
  <si>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</si>
  <si>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</si>
  <si>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</si>
  <si>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</si>
  <si>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</si>
  <si>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</si>
  <si>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</si>
  <si>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</si>
  <si>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</si>
  <si>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</si>
  <si>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</si>
  <si>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</si>
  <si>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</si>
  <si>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</si>
  <si>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</si>
  <si>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</si>
  <si>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</si>
  <si>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</si>
  <si>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</si>
  <si>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</si>
  <si>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</si>
  <si>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</si>
  <si>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</si>
  <si>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</si>
  <si>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</si>
  <si>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</si>
  <si>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</si>
  <si>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</si>
  <si>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</si>
  <si>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</si>
  <si>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</si>
  <si>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</si>
  <si>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</si>
  <si>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</si>
  <si>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</si>
  <si>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</si>
  <si>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</si>
  <si>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</si>
  <si>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</si>
  <si>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</si>
  <si>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</si>
  <si>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</si>
  <si>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</si>
  <si>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</si>
  <si>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</si>
  <si>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</si>
  <si>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</si>
  <si>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</si>
  <si>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</si>
  <si>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</si>
  <si>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</si>
  <si>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</si>
  <si>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</si>
  <si>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</si>
  <si>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</si>
  <si>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</si>
  <si>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</si>
  <si>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</si>
  <si>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</si>
  <si>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</si>
  <si>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</si>
  <si>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</si>
  <si>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</si>
  <si>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</si>
  <si>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</si>
  <si>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</si>
  <si>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</si>
  <si>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</si>
  <si>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</si>
  <si>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</si>
  <si>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</si>
  <si>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</si>
  <si>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</si>
  <si>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</si>
  <si>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</si>
  <si>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</si>
  <si>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</si>
  <si>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</si>
  <si>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</si>
  <si>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</si>
  <si>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</si>
  <si>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</si>
  <si>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</si>
  <si>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</si>
  <si>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</si>
  <si>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</si>
  <si>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</si>
  <si>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</si>
  <si>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</si>
  <si>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</si>
  <si>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</si>
  <si>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</si>
  <si>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</si>
  <si>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</si>
  <si>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</si>
  <si>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</si>
  <si>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</si>
  <si>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</si>
  <si>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</si>
  <si>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</si>
  <si>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</si>
  <si>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</si>
  <si>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</si>
  <si>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</si>
  <si>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</si>
  <si>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</si>
  <si>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</si>
  <si>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</si>
  <si>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</si>
  <si>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</si>
  <si>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</si>
  <si>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</si>
  <si>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</si>
  <si>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</si>
  <si>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</si>
  <si>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</si>
  <si>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</si>
  <si>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</si>
  <si>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</si>
  <si>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</si>
  <si>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</si>
  <si>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</si>
  <si>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</si>
  <si>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</si>
  <si>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</si>
  <si>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</si>
  <si>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</si>
  <si>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</si>
  <si>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</si>
  <si>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</si>
  <si>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</si>
  <si>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</si>
  <si>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</si>
  <si>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</si>
  <si>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</si>
  <si>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</si>
  <si>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</si>
  <si>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</si>
  <si>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</si>
  <si>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</si>
  <si>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</si>
  <si>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</si>
  <si>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</si>
  <si>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</si>
  <si>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</si>
  <si>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</si>
  <si>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</si>
  <si>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</si>
  <si>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</si>
  <si>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</si>
  <si>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</si>
  <si>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</si>
  <si>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</si>
  <si>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</si>
  <si>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</si>
  <si>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</si>
  <si>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</si>
  <si>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</si>
  <si>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</si>
  <si>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</si>
  <si>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</si>
  <si>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</si>
  <si>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</si>
  <si>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</si>
  <si>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</si>
  <si>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</si>
  <si>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</si>
  <si>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</si>
  <si>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</si>
  <si>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</si>
  <si>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</si>
  <si>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</si>
  <si>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</si>
  <si>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</si>
  <si>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</si>
  <si>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</si>
  <si>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</si>
  <si>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</si>
  <si>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</si>
  <si>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</si>
  <si>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</si>
  <si>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</si>
  <si>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</si>
  <si>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</si>
  <si>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</si>
  <si>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</si>
  <si>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</si>
  <si>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</si>
  <si>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</si>
  <si>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</si>
  <si>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</si>
  <si>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</si>
  <si>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</si>
  <si>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</si>
  <si>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</si>
  <si>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</si>
  <si>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</si>
  <si>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</si>
  <si>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</si>
  <si>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</si>
  <si>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</si>
  <si>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</si>
  <si>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</si>
  <si>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</si>
  <si>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</si>
  <si>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</si>
  <si>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</si>
  <si>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</si>
  <si>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</si>
  <si>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</si>
  <si>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</si>
  <si>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</si>
  <si>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</si>
  <si>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</si>
  <si>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</si>
  <si>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</si>
  <si>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</si>
  <si>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</si>
  <si>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</si>
  <si>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</si>
  <si>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</si>
  <si>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</si>
  <si>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</si>
  <si>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</si>
  <si>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</si>
  <si>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</si>
  <si>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</si>
  <si>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</si>
  <si>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</si>
  <si>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</si>
  <si>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</si>
  <si>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</si>
  <si>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</si>
  <si>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</si>
  <si>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</si>
  <si>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</si>
  <si>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</si>
  <si>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</si>
  <si>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</si>
  <si>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</si>
  <si>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</si>
  <si>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</si>
  <si>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</si>
  <si>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</si>
  <si>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</si>
  <si>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</si>
  <si>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</si>
  <si>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</si>
  <si>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</si>
  <si>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</si>
  <si>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</si>
  <si>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</si>
  <si>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</si>
  <si>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</si>
  <si>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</si>
  <si>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</si>
  <si>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</si>
  <si>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</si>
  <si>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</si>
  <si>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</si>
  <si>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</si>
  <si>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</si>
  <si>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</si>
  <si>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</si>
  <si>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</si>
  <si>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</si>
  <si>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</si>
  <si>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</si>
  <si>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</si>
  <si>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</si>
  <si>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</si>
  <si>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</si>
  <si>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</si>
  <si>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</si>
  <si>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</si>
  <si>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</si>
  <si>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</si>
  <si>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</si>
  <si>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</si>
  <si>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</si>
  <si>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</si>
  <si>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</si>
  <si>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</si>
  <si>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</si>
  <si>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</si>
  <si>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</si>
  <si>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</si>
  <si>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</si>
  <si>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</si>
  <si>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</si>
  <si>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</si>
  <si>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</si>
  <si>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</si>
  <si>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</si>
  <si>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</si>
  <si>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</si>
  <si>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</si>
  <si>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</si>
  <si>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</si>
  <si>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</si>
  <si>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</si>
  <si>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</si>
  <si>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</si>
  <si>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</si>
  <si>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</si>
  <si>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</si>
  <si>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</si>
  <si>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</si>
  <si>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</si>
  <si>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</si>
  <si>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</si>
  <si>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</si>
  <si>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</si>
  <si>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</si>
  <si>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</si>
  <si>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</si>
  <si>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</si>
  <si>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</si>
  <si>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</si>
  <si>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</si>
  <si>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</si>
  <si>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</si>
  <si>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</si>
  <si>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</si>
  <si>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</si>
  <si>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</si>
  <si>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</si>
  <si>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</si>
  <si>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</si>
  <si>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</si>
  <si>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</si>
  <si>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</si>
  <si>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</si>
  <si>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</si>
  <si>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</si>
  <si>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</si>
  <si>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</si>
  <si>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</si>
  <si>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</si>
  <si>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</si>
  <si>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</si>
  <si>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</si>
  <si>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</si>
  <si>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</si>
  <si>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</si>
  <si>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</si>
  <si>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</si>
  <si>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</si>
  <si>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</si>
  <si>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</si>
  <si>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</si>
  <si>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</si>
  <si>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</si>
  <si>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</si>
  <si>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</si>
  <si>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</si>
  <si>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</si>
  <si>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</si>
  <si>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</si>
  <si>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</si>
  <si>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</si>
  <si>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</si>
  <si>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</si>
  <si>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</si>
  <si>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</si>
  <si>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</si>
  <si>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</si>
  <si>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</si>
  <si>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</si>
  <si>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</si>
  <si>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</si>
  <si>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</si>
  <si>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</si>
  <si>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</si>
  <si>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</si>
  <si>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</si>
  <si>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</si>
  <si>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</si>
  <si>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</si>
  <si>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</si>
  <si>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</si>
  <si>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</si>
  <si>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</si>
  <si>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</si>
  <si>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</si>
  <si>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</si>
  <si>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</si>
  <si>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</si>
  <si>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</si>
  <si>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</si>
  <si>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</si>
  <si>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</si>
  <si>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</si>
  <si>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</si>
  <si>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</si>
  <si>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</si>
  <si>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</si>
  <si>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</si>
  <si>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</si>
  <si>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</si>
  <si>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</si>
  <si>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</si>
  <si>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</si>
  <si>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</si>
  <si>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</si>
  <si>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</si>
  <si>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</si>
  <si>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</si>
  <si>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</si>
  <si>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</si>
  <si>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</si>
  <si>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</si>
  <si>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</si>
  <si>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</si>
  <si>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</si>
  <si>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</si>
  <si>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</si>
  <si>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</si>
  <si>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</si>
  <si>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</si>
  <si>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</si>
  <si>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</si>
  <si>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</si>
  <si>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</si>
  <si>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</si>
  <si>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</si>
  <si>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</si>
  <si>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</si>
  <si>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</si>
  <si>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</si>
  <si>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</si>
  <si>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</si>
  <si>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</si>
  <si>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</si>
  <si>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</si>
  <si>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</si>
  <si>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</si>
  <si>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</si>
  <si>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</si>
  <si>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</si>
  <si>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</si>
  <si>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</si>
  <si>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</si>
  <si>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</si>
  <si>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</si>
  <si>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</si>
  <si>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</si>
  <si>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</si>
  <si>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</si>
  <si>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</si>
  <si>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</si>
  <si>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</si>
  <si>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</si>
  <si>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</si>
  <si>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</si>
  <si>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</si>
  <si>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</si>
  <si>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</si>
  <si>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</si>
  <si>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</si>
  <si>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</si>
  <si>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</si>
  <si>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</si>
  <si>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</si>
  <si>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</si>
  <si>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</si>
  <si>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</si>
  <si>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</si>
  <si>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</si>
  <si>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</si>
  <si>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</si>
  <si>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</si>
  <si>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</si>
  <si>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</si>
  <si>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</si>
  <si>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</si>
  <si>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</si>
  <si>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</si>
  <si>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</si>
  <si>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</si>
  <si>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</si>
  <si>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</si>
  <si>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</si>
  <si>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</si>
  <si>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</si>
  <si>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</si>
  <si>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</si>
  <si>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</si>
  <si>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</si>
  <si>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</si>
  <si>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</si>
  <si>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</si>
  <si>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</si>
  <si>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</si>
  <si>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</si>
  <si>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</si>
  <si>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</si>
  <si>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</si>
  <si>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</si>
  <si>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</si>
  <si>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</si>
  <si>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</si>
  <si>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</si>
  <si>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</si>
  <si>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</si>
  <si>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</si>
  <si>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</si>
  <si>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</si>
  <si>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</si>
  <si>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</si>
  <si>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</si>
  <si>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</si>
  <si>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</si>
  <si>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</si>
  <si>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</si>
  <si>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</si>
  <si>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</si>
  <si>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</si>
  <si>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</si>
  <si>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</si>
  <si>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</si>
  <si>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</si>
  <si>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</si>
  <si>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</si>
  <si>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</si>
  <si>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</si>
  <si>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</si>
  <si>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</si>
  <si>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</si>
  <si>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</si>
  <si>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</si>
  <si>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</si>
  <si>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</si>
  <si>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</si>
  <si>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</si>
  <si>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</si>
  <si>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</si>
  <si>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</si>
  <si>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</si>
  <si>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</si>
  <si>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</si>
  <si>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</si>
  <si>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</si>
  <si>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</si>
  <si>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</si>
  <si>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</si>
  <si>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</si>
  <si>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</si>
  <si>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</si>
  <si>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</si>
  <si>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</si>
  <si>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</si>
  <si>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</si>
  <si>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</si>
  <si>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</si>
  <si>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</si>
  <si>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</si>
  <si>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</si>
  <si>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</si>
  <si>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</si>
  <si>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</si>
  <si>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</si>
  <si>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</si>
  <si>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</si>
  <si>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</si>
  <si>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</si>
  <si>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</si>
  <si>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</si>
  <si>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</si>
  <si>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</si>
  <si>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</si>
  <si>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</si>
  <si>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</si>
  <si>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</si>
  <si>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</si>
  <si>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</si>
  <si>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</si>
  <si>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</si>
  <si>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</si>
  <si>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</si>
  <si>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</si>
  <si>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</si>
  <si>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</si>
  <si>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</si>
  <si>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</si>
  <si>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</si>
  <si>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</si>
  <si>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</si>
  <si>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</si>
  <si>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</si>
  <si>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</si>
  <si>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</si>
  <si>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</si>
  <si>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</si>
  <si>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</si>
  <si>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</si>
  <si>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</si>
  <si>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</si>
  <si>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</si>
  <si>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</si>
  <si>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</si>
  <si>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</si>
  <si>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</si>
  <si>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</si>
  <si>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</si>
  <si>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</si>
  <si>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</si>
  <si>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</si>
  <si>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</si>
  <si>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</si>
  <si>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</si>
  <si>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</si>
  <si>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</si>
  <si>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</si>
  <si>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</si>
  <si>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</si>
  <si>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</si>
  <si>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</si>
  <si>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</si>
  <si>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</si>
  <si>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</si>
  <si>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</si>
  <si>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</si>
  <si>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</si>
  <si>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</si>
  <si>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</si>
  <si>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</si>
  <si>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</si>
  <si>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</si>
  <si>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</si>
  <si>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</si>
  <si>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</si>
  <si>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</si>
  <si>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</si>
  <si>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</si>
  <si>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</si>
  <si>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</si>
  <si>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</si>
  <si>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</si>
  <si>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</si>
  <si>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</si>
  <si>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</si>
  <si>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</si>
  <si>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</si>
  <si>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</si>
  <si>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</si>
  <si>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</si>
  <si>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</si>
  <si>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</si>
  <si>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</si>
  <si>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</si>
  <si>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</si>
  <si>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</si>
  <si>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</si>
  <si>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</si>
  <si>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</si>
  <si>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</si>
  <si>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</si>
  <si>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</si>
  <si>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</si>
  <si>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</si>
  <si>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</si>
  <si>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</si>
  <si>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</si>
  <si>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</si>
  <si>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</si>
  <si>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</si>
  <si>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</si>
  <si>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</si>
  <si>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</si>
  <si>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</si>
  <si>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</si>
  <si>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</si>
  <si>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</si>
  <si>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</si>
  <si>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</si>
  <si>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</si>
  <si>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</si>
  <si>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</si>
  <si>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</si>
  <si>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</si>
  <si>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</si>
  <si>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</si>
  <si>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</si>
  <si>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</si>
  <si>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</si>
  <si>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</si>
  <si>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</si>
  <si>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</si>
  <si>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</si>
  <si>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</si>
  <si>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</si>
  <si>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</si>
  <si>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</si>
  <si>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</si>
  <si>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</si>
  <si>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</si>
  <si>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</si>
  <si>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</si>
  <si>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</si>
  <si>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</si>
  <si>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</si>
  <si>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</si>
  <si>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</si>
  <si>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</si>
  <si>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</si>
  <si>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</si>
  <si>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</si>
  <si>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</si>
  <si>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</si>
  <si>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</si>
  <si>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</si>
  <si>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</si>
  <si>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</si>
  <si>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</si>
  <si>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</si>
  <si>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</si>
  <si>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</si>
  <si>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</si>
  <si>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</si>
  <si>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</si>
  <si>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</si>
  <si>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</si>
  <si>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</si>
  <si>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</si>
  <si>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</si>
  <si>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</si>
  <si>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</si>
  <si>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</si>
  <si>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</si>
  <si>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</si>
  <si>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</si>
  <si>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</si>
  <si>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</si>
  <si>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</si>
  <si>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</si>
  <si>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</si>
  <si>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</si>
  <si>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</si>
  <si>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</si>
  <si>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</si>
  <si>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</si>
  <si>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</si>
  <si>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</si>
  <si>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</si>
  <si>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</si>
  <si>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</si>
  <si>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</si>
  <si>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</si>
  <si>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</si>
  <si>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</si>
  <si>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</si>
  <si>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</si>
  <si>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</si>
  <si>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</si>
  <si>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</si>
  <si>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</si>
  <si>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</si>
  <si>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</si>
  <si>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</si>
  <si>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</si>
  <si>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</si>
  <si>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</si>
  <si>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</si>
  <si>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</si>
  <si>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</si>
  <si>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</si>
  <si>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</si>
  <si>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</si>
  <si>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</si>
  <si>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</si>
  <si>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</si>
  <si>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</si>
  <si>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</si>
  <si>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</si>
  <si>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</si>
  <si>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</si>
  <si>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</si>
  <si>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</si>
  <si>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</si>
  <si>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</si>
  <si>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</si>
  <si>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</si>
  <si>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</si>
  <si>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</si>
  <si>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</si>
  <si>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</si>
  <si>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</si>
  <si>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</si>
  <si>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</si>
  <si>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</si>
  <si>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</si>
  <si>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</si>
  <si>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</si>
  <si>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</si>
  <si>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</si>
  <si>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</si>
  <si>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</si>
  <si>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</si>
  <si>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</si>
  <si>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</si>
  <si>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</si>
  <si>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</si>
  <si>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</si>
  <si>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</si>
  <si>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</si>
  <si>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</si>
  <si>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</si>
  <si>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</si>
  <si>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</si>
  <si>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</si>
  <si>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</si>
  <si>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</si>
  <si>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</si>
  <si>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</si>
  <si>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</si>
  <si>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</si>
  <si>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</si>
  <si>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</si>
  <si>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</si>
  <si>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</si>
  <si>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</si>
  <si>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</si>
  <si>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</si>
  <si>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</si>
  <si>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</si>
  <si>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</si>
  <si>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</si>
  <si>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</si>
  <si>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</si>
  <si>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</si>
  <si>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</si>
  <si>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</si>
  <si>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</si>
  <si>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</si>
  <si>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</si>
  <si>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</si>
  <si>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</si>
  <si>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</si>
  <si>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</si>
  <si>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</si>
  <si>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</si>
  <si>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</si>
  <si>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</si>
  <si>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</si>
  <si>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</si>
  <si>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</si>
  <si>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</si>
  <si>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</si>
  <si>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</si>
  <si>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</si>
  <si>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</si>
  <si>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</si>
  <si>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</si>
  <si>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</si>
  <si>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</si>
  <si>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</si>
  <si>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</si>
  <si>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</si>
  <si>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</si>
  <si>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</si>
  <si>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</si>
  <si>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</si>
  <si>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</si>
  <si>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</si>
  <si>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</si>
  <si>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</si>
  <si>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</si>
  <si>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</si>
  <si>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</si>
  <si>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</si>
  <si>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</si>
  <si>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</si>
  <si>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</si>
  <si>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</si>
  <si>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</si>
  <si>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</si>
  <si>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</si>
  <si>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</si>
  <si>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</si>
  <si>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</si>
  <si>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</si>
  <si>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</si>
  <si>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</si>
  <si>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</si>
  <si>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</si>
  <si>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</si>
  <si>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</si>
  <si>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</si>
  <si>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</si>
  <si>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</si>
  <si>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</si>
  <si>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</si>
  <si>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</si>
  <si>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</si>
  <si>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</si>
  <si>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</si>
  <si>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</si>
  <si>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</si>
  <si>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</si>
  <si>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</si>
  <si>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</si>
  <si>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</si>
  <si>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</si>
  <si>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</si>
  <si>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</si>
  <si>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</si>
  <si>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</si>
  <si>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</si>
  <si>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</si>
  <si>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</si>
  <si>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</si>
  <si>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</si>
  <si>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</si>
  <si>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</si>
  <si>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</si>
  <si>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</si>
  <si>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</si>
  <si>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</si>
  <si>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</si>
  <si>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</si>
  <si>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</si>
  <si>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</si>
  <si>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</si>
  <si>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</si>
  <si>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</si>
  <si>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</si>
  <si>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</si>
  <si>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</si>
  <si>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</si>
  <si>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</si>
  <si>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</si>
  <si>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</si>
  <si>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</si>
  <si>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</si>
  <si>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</si>
  <si>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</si>
  <si>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</si>
  <si>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</si>
  <si>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</si>
  <si>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</si>
  <si>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</si>
  <si>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</si>
  <si>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</si>
  <si>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</si>
  <si>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</si>
  <si>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</si>
  <si>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</si>
  <si>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</si>
  <si>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</si>
  <si>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</si>
  <si>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</si>
  <si>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</si>
  <si>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</si>
  <si>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</si>
  <si>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</si>
  <si>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</si>
  <si>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</si>
  <si>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</si>
  <si>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</si>
  <si>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</si>
  <si>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</si>
  <si>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</si>
  <si>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</si>
  <si>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</si>
  <si>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</si>
  <si>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</si>
  <si>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</si>
  <si>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</si>
  <si>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</si>
  <si>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</si>
  <si>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</si>
  <si>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</si>
  <si>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</si>
  <si>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</si>
  <si>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</si>
  <si>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</si>
  <si>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</si>
  <si>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</si>
  <si>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</si>
  <si>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</si>
  <si>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</si>
  <si>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</si>
  <si>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</si>
  <si>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</si>
  <si>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</si>
  <si>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</si>
  <si>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</si>
  <si>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</si>
  <si>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</si>
  <si>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</si>
  <si>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</si>
  <si>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</si>
  <si>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</si>
  <si>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</si>
  <si>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</si>
  <si>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</si>
  <si>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</si>
  <si>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</si>
  <si>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</si>
  <si>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</si>
  <si>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</si>
  <si>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</si>
  <si>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</si>
  <si>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</si>
  <si>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</si>
  <si>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</si>
  <si>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</si>
  <si>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</si>
  <si>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</si>
  <si>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</si>
  <si>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</si>
  <si>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</si>
  <si>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</si>
  <si>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</si>
  <si>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</si>
  <si>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</si>
  <si>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</si>
  <si>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</si>
  <si>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</si>
  <si>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</si>
  <si>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</si>
  <si>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</si>
  <si>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</si>
  <si>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</si>
  <si>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</si>
  <si>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</si>
  <si>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</si>
  <si>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</si>
  <si>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</si>
  <si>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</si>
  <si>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</si>
  <si>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</si>
  <si>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</si>
  <si>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</si>
  <si>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</si>
  <si>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</si>
  <si>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</si>
  <si>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</si>
  <si>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</si>
  <si>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</si>
  <si>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</si>
  <si>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</si>
  <si>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</si>
  <si>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</si>
  <si>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</si>
  <si>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</si>
  <si>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</si>
  <si>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</si>
  <si>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</si>
  <si>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</si>
  <si>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</si>
  <si>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</si>
  <si>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</si>
  <si>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</si>
  <si>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</si>
  <si>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</si>
  <si>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</si>
  <si>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</si>
  <si>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</si>
  <si>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</si>
  <si>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</si>
  <si>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</si>
  <si>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</si>
  <si>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</si>
  <si>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</si>
  <si>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</si>
  <si>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</si>
  <si>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</si>
  <si>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</si>
  <si>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</si>
  <si>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</si>
  <si>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</si>
  <si>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</si>
  <si>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</si>
  <si>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</si>
  <si>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</si>
  <si>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</si>
  <si>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</si>
  <si>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</si>
  <si>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</si>
  <si>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</si>
  <si>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</si>
  <si>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</si>
  <si>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</si>
  <si>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</si>
  <si>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</si>
  <si>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</si>
  <si>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</si>
  <si>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</si>
  <si>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</si>
  <si>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</si>
  <si>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</si>
  <si>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</si>
  <si>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</si>
  <si>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</si>
  <si>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</si>
  <si>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</si>
  <si>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</si>
  <si>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</si>
  <si>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</si>
  <si>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</si>
  <si>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</si>
  <si>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</si>
  <si>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</si>
  <si>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</si>
  <si>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</si>
  <si>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</si>
  <si>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</si>
  <si>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</si>
  <si>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</si>
  <si>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</si>
  <si>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</si>
  <si>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</si>
  <si>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</si>
  <si>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</si>
  <si>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</si>
  <si>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</si>
  <si>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</si>
  <si>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</si>
  <si>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</si>
  <si>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</si>
  <si>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</si>
  <si>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</si>
  <si>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</si>
  <si>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</si>
  <si>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</si>
  <si>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</si>
  <si>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</si>
  <si>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</si>
  <si>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</si>
  <si>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</si>
  <si>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</si>
  <si>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</si>
  <si>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</si>
  <si>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</si>
  <si>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</si>
  <si>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</si>
  <si>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</si>
  <si>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</si>
  <si>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</si>
  <si>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</si>
  <si>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</si>
  <si>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</si>
  <si>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</si>
  <si>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</si>
  <si>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</si>
  <si>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</si>
  <si>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</si>
  <si>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</si>
  <si>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</si>
  <si>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</si>
  <si>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</si>
  <si>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</si>
  <si>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</si>
  <si>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</si>
  <si>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</si>
  <si>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</si>
  <si>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</si>
  <si>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</si>
  <si>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</si>
  <si>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</si>
  <si>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</si>
  <si>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</si>
  <si>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</si>
  <si>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</si>
  <si>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</si>
  <si>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</si>
  <si>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</si>
  <si>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</si>
  <si>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</si>
  <si>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</si>
  <si>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</si>
  <si>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</si>
  <si>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</si>
  <si>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</si>
  <si>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</si>
  <si>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</si>
  <si>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</si>
  <si>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</si>
  <si>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</si>
  <si>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</si>
  <si>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</si>
  <si>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</si>
  <si>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</si>
  <si>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</si>
  <si>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</si>
  <si>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</si>
  <si>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</si>
  <si>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</si>
  <si>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</si>
  <si>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</si>
  <si>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</si>
  <si>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</si>
  <si>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</si>
  <si>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</si>
  <si>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</si>
  <si>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</si>
  <si>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</si>
  <si>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</si>
  <si>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</si>
  <si>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</si>
  <si>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</si>
  <si>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</si>
  <si>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</si>
  <si>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</si>
  <si>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</si>
  <si>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</si>
  <si>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</si>
  <si>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</si>
  <si>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</si>
  <si>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</si>
  <si>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</si>
  <si>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</si>
  <si>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</si>
  <si>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</si>
  <si>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</si>
  <si>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</si>
  <si>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</si>
  <si>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</si>
  <si>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</si>
  <si>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</si>
  <si>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</si>
  <si>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</si>
  <si>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</si>
  <si>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</si>
  <si>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</si>
  <si>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</si>
  <si>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</si>
  <si>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</si>
  <si>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</si>
  <si>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</si>
  <si>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</si>
  <si>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</si>
  <si>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</si>
  <si>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</si>
  <si>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</si>
  <si>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</si>
  <si>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</si>
  <si>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</si>
  <si>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</si>
  <si>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</si>
  <si>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</si>
  <si>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</si>
  <si>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</si>
  <si>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</si>
  <si>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</si>
  <si>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</si>
  <si>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</si>
  <si>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</si>
  <si>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</si>
  <si>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</si>
  <si>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</si>
  <si>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</si>
  <si>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</si>
  <si>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</si>
  <si>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</si>
  <si>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</si>
  <si>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</si>
  <si>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</si>
  <si>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</si>
  <si>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</si>
  <si>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</si>
  <si>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</si>
  <si>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</si>
  <si>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</si>
  <si>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</si>
  <si>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</si>
  <si>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</si>
  <si>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</si>
  <si>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</si>
  <si>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</si>
  <si>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</si>
  <si>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</si>
  <si>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</si>
  <si>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</si>
  <si>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</si>
  <si>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</si>
  <si>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</si>
  <si>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</si>
  <si>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</si>
  <si>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</si>
  <si>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</si>
  <si>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</si>
  <si>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</si>
  <si>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</si>
  <si>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</si>
  <si>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</si>
  <si>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</si>
  <si>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</si>
  <si>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</si>
  <si>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</si>
  <si>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</si>
  <si>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</si>
  <si>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</si>
  <si>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</si>
  <si>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</si>
  <si>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</si>
  <si>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</si>
  <si>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</si>
  <si>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</si>
  <si>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</si>
  <si>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</si>
  <si>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</si>
  <si>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</si>
  <si>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</si>
  <si>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</si>
  <si>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</si>
  <si>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</si>
  <si>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</si>
  <si>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</si>
  <si>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</si>
  <si>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</si>
  <si>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</si>
  <si>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</si>
  <si>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</si>
  <si>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</si>
  <si>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</si>
  <si>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</si>
  <si>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</si>
  <si>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</si>
  <si>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</si>
  <si>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</si>
  <si>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</si>
  <si>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</si>
  <si>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</si>
  <si>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</si>
  <si>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</si>
  <si>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</si>
  <si>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</si>
  <si>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</si>
  <si>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</si>
  <si>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</si>
  <si>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</si>
  <si>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</si>
  <si>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</si>
  <si>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</si>
  <si>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</si>
  <si>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</si>
  <si>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</si>
  <si>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</si>
  <si>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</si>
  <si>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</si>
  <si>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</si>
  <si>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</si>
  <si>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</si>
  <si>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</si>
  <si>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</si>
  <si>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</si>
  <si>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</si>
  <si>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</si>
  <si>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</si>
  <si>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</si>
  <si>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</si>
  <si>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</si>
  <si>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</si>
  <si>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</si>
  <si>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</si>
  <si>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</si>
  <si>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</si>
  <si>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</si>
  <si>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</si>
  <si>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</si>
  <si>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</si>
  <si>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</si>
  <si>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</si>
  <si>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</si>
  <si>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</si>
  <si>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</si>
  <si>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</si>
  <si>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</si>
  <si>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</si>
  <si>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</si>
  <si>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</si>
  <si>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</si>
  <si>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</si>
  <si>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</si>
  <si>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</si>
  <si>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</si>
  <si>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</si>
  <si>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</si>
  <si>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</si>
  <si>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</si>
  <si>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</si>
  <si>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</si>
  <si>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</si>
  <si>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</si>
  <si>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</si>
  <si>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</si>
  <si>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</si>
  <si>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</si>
  <si>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</si>
  <si>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</si>
  <si>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</si>
  <si>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</si>
  <si>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</si>
  <si>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</si>
  <si>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</si>
  <si>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</si>
  <si>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</si>
  <si>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</si>
  <si>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</si>
  <si>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</si>
  <si>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</si>
  <si>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</si>
  <si>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</si>
  <si>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</si>
  <si>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</si>
  <si>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</si>
  <si>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</si>
  <si>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</si>
  <si>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</si>
  <si>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</si>
  <si>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</si>
  <si>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</si>
  <si>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</si>
  <si>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</si>
  <si>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</si>
  <si>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</si>
  <si>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</si>
  <si>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</si>
  <si>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</si>
  <si>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</si>
  <si>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</si>
  <si>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</si>
  <si>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</si>
  <si>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</si>
  <si>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</si>
  <si>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</si>
  <si>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</si>
  <si>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</si>
  <si>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</si>
  <si>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</si>
  <si>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</si>
  <si>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</si>
  <si>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</si>
  <si>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</si>
  <si>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</si>
  <si>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</si>
  <si>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</si>
  <si>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</si>
  <si>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</si>
  <si>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</si>
  <si>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</si>
  <si>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</si>
  <si>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</si>
  <si>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</si>
  <si>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</si>
  <si>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</si>
  <si>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</si>
  <si>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</si>
  <si>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</si>
  <si>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</si>
  <si>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</si>
  <si>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</si>
  <si>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</si>
  <si>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</si>
  <si>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</si>
  <si>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</si>
  <si>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</si>
  <si>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</si>
  <si>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</si>
  <si>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</si>
  <si>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</si>
  <si>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</si>
  <si>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</si>
  <si>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</si>
  <si>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</si>
  <si>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</si>
  <si>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</si>
  <si>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</si>
  <si>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</si>
  <si>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</si>
  <si>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</si>
  <si>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</si>
  <si>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</si>
  <si>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</si>
  <si>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</si>
  <si>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</si>
  <si>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</si>
  <si>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</si>
  <si>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</si>
  <si>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</si>
  <si>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</si>
  <si>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</si>
  <si>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</si>
  <si>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</si>
  <si>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</si>
  <si>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</si>
  <si>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</si>
  <si>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</si>
  <si>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</si>
  <si>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</si>
  <si>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</si>
  <si>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</si>
  <si>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</si>
  <si>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</si>
  <si>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</si>
  <si>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</si>
  <si>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</si>
  <si>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</si>
  <si>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</si>
  <si>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</si>
  <si>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</si>
  <si>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</si>
  <si>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</si>
  <si>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</si>
  <si>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</si>
  <si>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</si>
  <si>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</si>
  <si>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</si>
  <si>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</si>
  <si>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</si>
  <si>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</si>
  <si>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</si>
  <si>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</si>
  <si>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</si>
  <si>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</si>
  <si>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</si>
  <si>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</si>
  <si>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</si>
  <si>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</si>
  <si>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</si>
  <si>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</si>
  <si>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</si>
  <si>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</si>
  <si>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</si>
  <si>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</si>
  <si>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</si>
  <si>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</si>
  <si>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</si>
  <si>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</si>
  <si>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</si>
  <si>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</si>
  <si>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</si>
  <si>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</si>
  <si>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</si>
  <si>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</si>
  <si>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</si>
  <si>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</si>
  <si>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</si>
  <si>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</si>
  <si>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</si>
  <si>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</si>
  <si>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</si>
  <si>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</si>
  <si>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</si>
  <si>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</si>
  <si>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</si>
  <si>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</si>
  <si>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</si>
  <si>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</si>
  <si>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</si>
  <si>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</si>
  <si>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</si>
  <si>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</si>
  <si>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</si>
  <si>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</si>
  <si>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</si>
  <si>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</si>
  <si>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</si>
  <si>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</si>
  <si>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</si>
  <si>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</si>
  <si>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</si>
  <si>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</si>
  <si>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</si>
  <si>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</si>
  <si>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</si>
  <si>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</si>
  <si>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</si>
  <si>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</si>
  <si>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</si>
  <si>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</si>
  <si>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</si>
  <si>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</si>
  <si>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</si>
  <si>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</si>
  <si>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</si>
  <si>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</si>
  <si>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</si>
  <si>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</si>
  <si>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</si>
  <si>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</si>
  <si>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</si>
  <si>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</si>
  <si>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</si>
  <si>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</si>
  <si>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</si>
  <si>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</si>
  <si>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</si>
  <si>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</si>
  <si>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</si>
  <si>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</si>
  <si>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</si>
  <si>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</si>
  <si>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</si>
  <si>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</si>
  <si>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</si>
  <si>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</si>
  <si>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</si>
  <si>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</si>
  <si>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</si>
  <si>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</si>
  <si>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</si>
  <si>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</si>
  <si>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</si>
  <si>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</si>
  <si>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</si>
  <si>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</si>
  <si>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</si>
  <si>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</si>
  <si>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</si>
  <si>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</si>
  <si>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</si>
  <si>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</si>
  <si>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</si>
  <si>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</si>
  <si>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</si>
  <si>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</si>
  <si>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</si>
  <si>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</si>
  <si>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</si>
  <si>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</si>
  <si>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</si>
  <si>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</si>
  <si>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</si>
  <si>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</si>
  <si>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</si>
  <si>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</si>
  <si>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</si>
  <si>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</si>
  <si>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</si>
  <si>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</si>
  <si>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</si>
  <si>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</si>
  <si>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</si>
  <si>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</si>
  <si>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</si>
  <si>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</si>
  <si>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</si>
  <si>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</si>
  <si>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</si>
  <si>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</si>
  <si>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</si>
  <si>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</si>
  <si>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</si>
  <si>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</si>
  <si>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</si>
  <si>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</si>
  <si>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</si>
  <si>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</si>
  <si>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</si>
  <si>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</si>
  <si>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</si>
  <si>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</si>
  <si>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</si>
  <si>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</si>
  <si>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</si>
  <si>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</si>
  <si>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</si>
  <si>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</si>
  <si>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</si>
  <si>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</si>
  <si>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</si>
  <si>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</si>
  <si>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</si>
  <si>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</si>
  <si>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</si>
  <si>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</si>
  <si>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</si>
  <si>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</si>
  <si>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</si>
  <si>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</si>
  <si>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</si>
  <si>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</si>
  <si>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</si>
  <si>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</si>
  <si>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</si>
  <si>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</si>
  <si>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</si>
  <si>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</si>
  <si>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</si>
  <si>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</si>
  <si>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</si>
  <si>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</si>
  <si>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</si>
  <si>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</si>
  <si>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</si>
  <si>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</si>
  <si>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</si>
  <si>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</si>
  <si>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</si>
  <si>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</si>
  <si>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</si>
  <si>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</si>
  <si>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</si>
  <si>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</si>
  <si>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</si>
  <si>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</si>
  <si>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</si>
  <si>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</si>
  <si>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</si>
  <si>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</si>
  <si>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</si>
  <si>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</si>
  <si>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</si>
  <si>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</si>
  <si>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</si>
  <si>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</si>
  <si>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</si>
  <si>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</si>
  <si>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</si>
  <si>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</si>
  <si>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</si>
  <si>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</si>
  <si>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</si>
  <si>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</si>
  <si>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</si>
  <si>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</si>
  <si>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</si>
  <si>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</si>
  <si>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</si>
  <si>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</si>
  <si>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</si>
  <si>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</si>
  <si>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</si>
  <si>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</si>
  <si>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</si>
  <si>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</si>
  <si>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</si>
  <si>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</si>
  <si>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</si>
  <si>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</si>
  <si>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</si>
  <si>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</si>
  <si>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</si>
  <si>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</si>
  <si>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</si>
  <si>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</si>
  <si>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</si>
  <si>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</si>
  <si>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</si>
  <si>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</si>
  <si>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</si>
  <si>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</si>
  <si>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</si>
  <si>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</si>
  <si>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</si>
  <si>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</si>
  <si>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</si>
  <si>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</si>
  <si>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</si>
  <si>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</si>
  <si>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</si>
  <si>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</si>
  <si>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</si>
  <si>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</si>
  <si>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</si>
  <si>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</si>
  <si>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</si>
  <si>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</si>
  <si>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</si>
  <si>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</si>
  <si>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</si>
  <si>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</si>
  <si>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</si>
  <si>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</si>
  <si>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</si>
  <si>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</si>
  <si>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</si>
  <si>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</si>
  <si>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</si>
  <si>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</si>
  <si>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</si>
  <si>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</si>
  <si>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</si>
  <si>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</si>
  <si>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</si>
  <si>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</si>
  <si>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</si>
  <si>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</si>
  <si>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</si>
  <si>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</si>
  <si>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</si>
  <si>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</si>
  <si>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</si>
  <si>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</si>
  <si>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</si>
  <si>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</si>
  <si>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</si>
  <si>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</si>
  <si>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</si>
  <si>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</si>
  <si>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</si>
  <si>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</si>
  <si>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</si>
  <si>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</si>
  <si>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</si>
  <si>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</si>
  <si>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</si>
  <si>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</si>
  <si>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</si>
  <si>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</si>
  <si>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</si>
  <si>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</si>
  <si>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</si>
  <si>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</si>
  <si>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</si>
  <si>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</si>
  <si>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</si>
  <si>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</si>
  <si>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</si>
  <si>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</si>
  <si>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</si>
  <si>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</si>
  <si>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</si>
  <si>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</si>
  <si>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</si>
  <si>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</si>
  <si>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</si>
  <si>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</si>
  <si>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</si>
  <si>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</si>
  <si>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</si>
  <si>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</si>
  <si>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</si>
  <si>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</si>
  <si>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</si>
  <si>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</si>
  <si>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</si>
  <si>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</si>
  <si>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</si>
  <si>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</si>
  <si>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</si>
  <si>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</si>
  <si>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</si>
  <si>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</si>
  <si>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</si>
  <si>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</si>
  <si>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</si>
  <si>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</si>
  <si>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</si>
  <si>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</si>
  <si>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</si>
  <si>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</si>
  <si>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</si>
  <si>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</si>
  <si>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</si>
  <si>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</si>
  <si>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</si>
  <si>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</si>
  <si>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</si>
  <si>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</si>
  <si>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</si>
  <si>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</si>
  <si>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</si>
  <si>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</si>
  <si>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</si>
  <si>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</si>
  <si>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</si>
  <si>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</si>
  <si>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</si>
  <si>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</si>
  <si>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</si>
  <si>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</si>
  <si>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</si>
  <si>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</si>
  <si>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</si>
  <si>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</si>
  <si>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</si>
  <si>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</si>
  <si>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</si>
  <si>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</si>
  <si>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</si>
  <si>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</si>
  <si>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</si>
  <si>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</si>
  <si>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</si>
  <si>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</si>
  <si>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</si>
  <si>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</si>
  <si>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</si>
  <si>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</si>
  <si>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</si>
  <si>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</si>
  <si>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</si>
  <si>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</si>
  <si>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</si>
  <si>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</si>
  <si>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</si>
  <si>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</si>
  <si>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</si>
  <si>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</si>
  <si>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</si>
  <si>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</si>
  <si>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</si>
  <si>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</si>
  <si>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</si>
  <si>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</si>
  <si>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</si>
  <si>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</si>
  <si>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</si>
  <si>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</si>
  <si>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</si>
  <si>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</si>
  <si>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</si>
  <si>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</si>
  <si>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</si>
  <si>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</si>
  <si>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</si>
  <si>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</si>
  <si>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</si>
  <si>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</si>
  <si>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</si>
  <si>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</si>
  <si>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</si>
  <si>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</si>
  <si>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</si>
  <si>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</si>
  <si>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</si>
  <si>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</si>
  <si>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</si>
  <si>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</si>
  <si>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</si>
  <si>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</si>
  <si>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</si>
  <si>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</si>
  <si>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</si>
  <si>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</si>
  <si>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</si>
  <si>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</si>
  <si>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</si>
  <si>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</si>
  <si>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</si>
  <si>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</si>
  <si>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</si>
  <si>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</si>
  <si>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</si>
  <si>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</si>
  <si>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</si>
  <si>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</si>
  <si>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</si>
  <si>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</si>
  <si>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</si>
  <si>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</si>
  <si>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</si>
  <si>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</si>
  <si>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</si>
  <si>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</si>
  <si>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</si>
  <si>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</si>
  <si>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</si>
  <si>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</si>
  <si>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</si>
  <si>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</si>
  <si>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</si>
  <si>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</si>
  <si>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</si>
  <si>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</si>
  <si>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</si>
  <si>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</si>
  <si>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</si>
  <si>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</si>
  <si>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</si>
  <si>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</si>
  <si>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</si>
  <si>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</si>
  <si>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</si>
  <si>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</si>
  <si>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</si>
  <si>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</si>
  <si>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</si>
  <si>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</si>
  <si>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</si>
  <si>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</si>
  <si>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</si>
  <si>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</si>
  <si>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</si>
  <si>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</si>
  <si>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</si>
  <si>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</si>
  <si>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</si>
  <si>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</si>
  <si>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</si>
  <si>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</si>
  <si>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</si>
  <si>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</si>
  <si>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</si>
  <si>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</si>
  <si>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</si>
  <si>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</si>
  <si>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</si>
  <si>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</si>
  <si>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</si>
  <si>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</si>
  <si>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</si>
  <si>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</si>
  <si>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</si>
  <si>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</si>
  <si>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</si>
  <si>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</si>
  <si>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</si>
  <si>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</si>
  <si>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</si>
  <si>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</si>
  <si>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</si>
  <si>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</si>
  <si>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</si>
  <si>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</si>
  <si>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</si>
  <si>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</si>
  <si>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</si>
  <si>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</si>
  <si>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</si>
  <si>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</si>
  <si>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</si>
  <si>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</si>
  <si>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</si>
  <si>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</si>
  <si>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</si>
  <si>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</si>
  <si>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</si>
  <si>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</si>
  <si>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</si>
  <si>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</si>
  <si>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</si>
  <si>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</si>
  <si>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</si>
  <si>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</si>
  <si>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</si>
  <si>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</si>
  <si>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</si>
  <si>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</si>
  <si>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</si>
  <si>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</si>
  <si>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</si>
  <si>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</si>
  <si>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</si>
  <si>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</si>
  <si>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</si>
  <si>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</si>
  <si>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</si>
  <si>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</si>
  <si>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</si>
  <si>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</si>
  <si>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</si>
  <si>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</si>
  <si>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</si>
  <si>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</si>
  <si>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</si>
  <si>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</si>
  <si>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</si>
  <si>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</si>
  <si>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</si>
  <si>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</si>
  <si>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</si>
  <si>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</si>
  <si>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</si>
  <si>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</si>
  <si>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</si>
  <si>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</si>
  <si>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</si>
  <si>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</si>
  <si>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</si>
  <si>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</si>
  <si>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</si>
  <si>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</si>
  <si>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</si>
  <si>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</si>
  <si>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</si>
  <si>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</si>
  <si>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</si>
  <si>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</si>
  <si>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</si>
  <si>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</si>
  <si>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</si>
  <si>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</si>
  <si>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</si>
  <si>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</si>
  <si>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</si>
  <si>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</si>
  <si>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</si>
  <si>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</si>
  <si>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</si>
  <si>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</si>
  <si>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</si>
  <si>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</si>
  <si>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</si>
  <si>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</si>
  <si>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</si>
  <si>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</si>
  <si>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</si>
  <si>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</si>
  <si>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</si>
  <si>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</si>
  <si>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</si>
  <si>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</si>
  <si>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</si>
  <si>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</si>
  <si>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</si>
  <si>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</si>
  <si>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</si>
  <si>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</si>
  <si>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</si>
  <si>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</si>
  <si>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</si>
  <si>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</si>
  <si>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</si>
  <si>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</si>
  <si>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</si>
  <si>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</si>
  <si>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</si>
  <si>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</si>
  <si>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</si>
  <si>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</si>
  <si>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</si>
  <si>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</si>
  <si>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</si>
  <si>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</si>
  <si>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</si>
  <si>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</si>
  <si>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</si>
  <si>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</si>
  <si>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</si>
  <si>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</si>
  <si>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</si>
  <si>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</si>
  <si>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</si>
  <si>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</si>
  <si>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</si>
  <si>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</si>
  <si>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</si>
  <si>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</si>
  <si>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</si>
  <si>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</si>
  <si>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</si>
  <si>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</si>
  <si>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</si>
  <si>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</si>
  <si>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</si>
  <si>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</si>
  <si>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</si>
  <si>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</si>
  <si>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</si>
  <si>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</si>
  <si>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</si>
  <si>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</si>
  <si>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</si>
  <si>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</si>
  <si>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</si>
  <si>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</si>
  <si>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</si>
  <si>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</si>
  <si>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</si>
  <si>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</si>
  <si>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</si>
  <si>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</si>
  <si>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</si>
  <si>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</si>
  <si>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</si>
  <si>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</si>
  <si>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</si>
  <si>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</si>
  <si>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</si>
  <si>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</si>
  <si>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</si>
  <si>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</si>
  <si>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</si>
  <si>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</si>
  <si>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</si>
  <si>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</si>
  <si>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</si>
  <si>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</si>
  <si>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</si>
  <si>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</si>
  <si>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</si>
  <si>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</si>
  <si>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</si>
  <si>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</si>
  <si>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</si>
  <si>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</si>
  <si>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</si>
  <si>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</si>
  <si>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</si>
  <si>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</si>
  <si>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</si>
  <si>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</si>
  <si>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</si>
  <si>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</si>
  <si>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</si>
  <si>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</si>
  <si>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</si>
  <si>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</si>
  <si>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</si>
  <si>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</si>
  <si>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</si>
  <si>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</si>
  <si>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</si>
  <si>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</si>
  <si>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</si>
  <si>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</si>
  <si>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</si>
  <si>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</si>
  <si>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</si>
  <si>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</si>
  <si>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</si>
  <si>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</si>
  <si>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</si>
  <si>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</si>
  <si>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</si>
  <si>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</si>
  <si>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</si>
  <si>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</si>
  <si>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</si>
  <si>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</si>
  <si>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</si>
  <si>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</si>
  <si>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</si>
  <si>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</si>
  <si>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</si>
  <si>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</si>
  <si>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</si>
  <si>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</si>
  <si>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</si>
  <si>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</si>
  <si>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</si>
  <si>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</si>
  <si>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</si>
  <si>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</si>
  <si>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</si>
  <si>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</si>
  <si>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</si>
  <si>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</si>
  <si>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</si>
  <si>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</si>
  <si>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</si>
  <si>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</si>
  <si>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</si>
  <si>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</si>
  <si>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</si>
  <si>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</si>
  <si>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</si>
  <si>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</si>
  <si>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</si>
  <si>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</si>
  <si>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</si>
  <si>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</si>
  <si>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</si>
  <si>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</si>
  <si>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</si>
  <si>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</si>
  <si>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</si>
  <si>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</si>
  <si>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</si>
  <si>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</si>
  <si>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</si>
  <si>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</si>
  <si>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</si>
  <si>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</si>
  <si>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</si>
  <si>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</si>
  <si>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</si>
  <si>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</si>
  <si>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</si>
  <si>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</si>
  <si>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</si>
  <si>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</si>
  <si>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</si>
  <si>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</si>
  <si>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</si>
  <si>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</si>
  <si>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</si>
  <si>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</si>
  <si>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</si>
  <si>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</si>
  <si>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</si>
  <si>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</si>
  <si>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</si>
  <si>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</si>
  <si>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</si>
  <si>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</si>
  <si>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</si>
  <si>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</si>
  <si>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</si>
  <si>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</si>
  <si>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</si>
  <si>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</si>
  <si>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</si>
  <si>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</si>
  <si>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</si>
  <si>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</si>
  <si>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</si>
  <si>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</si>
  <si>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</si>
  <si>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</si>
  <si>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</si>
  <si>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</si>
  <si>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</si>
  <si>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</si>
  <si>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</si>
  <si>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</si>
  <si>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</si>
  <si>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</si>
  <si>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</si>
  <si>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</si>
  <si>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</si>
  <si>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</si>
  <si>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</si>
  <si>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</si>
  <si>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</si>
  <si>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</si>
  <si>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</si>
  <si>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</si>
  <si>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</si>
  <si>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</si>
  <si>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</si>
  <si>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</si>
  <si>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</si>
  <si>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</si>
  <si>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</si>
  <si>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</si>
  <si>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</si>
  <si>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</si>
  <si>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</si>
  <si>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</si>
  <si>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</si>
  <si>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</si>
  <si>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</si>
  <si>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</si>
  <si>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</si>
  <si>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</si>
  <si>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</si>
  <si>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</si>
  <si>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</si>
  <si>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</si>
  <si>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</si>
  <si>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</si>
  <si>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</si>
  <si>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</si>
  <si>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</si>
  <si>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</si>
  <si>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</si>
  <si>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</si>
  <si>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</si>
  <si>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</si>
  <si>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</si>
  <si>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</si>
  <si>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</si>
  <si>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</si>
  <si>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</si>
  <si>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</si>
  <si>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</si>
  <si>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</si>
  <si>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</si>
  <si>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</si>
  <si>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</si>
  <si>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</si>
  <si>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</si>
  <si>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</si>
  <si>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</si>
  <si>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</si>
  <si>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</si>
  <si>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</si>
  <si>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</si>
  <si>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</si>
  <si>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</si>
  <si>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</si>
  <si>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</si>
  <si>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</si>
  <si>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</si>
  <si>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</si>
  <si>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</si>
  <si>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</si>
  <si>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</si>
  <si>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</si>
  <si>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</si>
  <si>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</si>
  <si>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</si>
  <si>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</si>
  <si>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</si>
  <si>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</si>
  <si>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</si>
  <si>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</si>
  <si>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</si>
  <si>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</si>
  <si>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</si>
  <si>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</si>
  <si>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</si>
  <si>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</si>
  <si>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</si>
  <si>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</si>
  <si>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</si>
  <si>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</si>
  <si>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</si>
  <si>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</si>
  <si>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</si>
  <si>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</si>
  <si>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</si>
  <si>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</si>
  <si>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</si>
  <si>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</si>
  <si>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</si>
  <si>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</si>
  <si>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</si>
  <si>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</si>
  <si>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</si>
  <si>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</si>
  <si>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</si>
  <si>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</si>
  <si>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</si>
  <si>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</si>
  <si>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</si>
  <si>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</si>
  <si>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</si>
  <si>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</si>
  <si>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</si>
  <si>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</si>
  <si>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</si>
  <si>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</si>
  <si>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</si>
  <si>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</si>
  <si>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</si>
  <si>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</si>
  <si>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</si>
  <si>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</si>
  <si>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</si>
  <si>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</si>
  <si>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</si>
  <si>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</si>
  <si>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</si>
  <si>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</si>
  <si>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</si>
  <si>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</si>
  <si>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</si>
  <si>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</si>
  <si>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</si>
  <si>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</si>
  <si>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</si>
  <si>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</si>
  <si>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</si>
  <si>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</si>
  <si>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</si>
  <si>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</si>
  <si>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</si>
  <si>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</si>
  <si>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</si>
  <si>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</si>
  <si>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</si>
  <si>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</si>
  <si>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</si>
  <si>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</si>
  <si>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</si>
  <si>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</si>
  <si>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</si>
  <si>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</si>
  <si>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</si>
  <si>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</si>
  <si>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</si>
  <si>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</si>
  <si>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</si>
  <si>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</si>
  <si>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</si>
  <si>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</si>
  <si>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</si>
  <si>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</si>
  <si>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</si>
  <si>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</si>
  <si>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</si>
  <si>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</si>
  <si>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</si>
  <si>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</si>
  <si>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</si>
  <si>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</si>
  <si>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</si>
  <si>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</si>
  <si>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</si>
  <si>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</si>
  <si>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</si>
  <si>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</si>
  <si>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</si>
  <si>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</si>
  <si>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</si>
  <si>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</si>
  <si>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</si>
  <si>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</si>
  <si>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</si>
  <si>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</si>
  <si>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</si>
  <si>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</si>
  <si>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</si>
  <si>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</si>
  <si>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</si>
  <si>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</si>
  <si>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</si>
  <si>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</si>
  <si>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</si>
  <si>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</si>
  <si>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</si>
  <si>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</si>
  <si>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</si>
  <si>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</si>
  <si>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</si>
  <si>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</si>
  <si>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</si>
  <si>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</si>
  <si>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</si>
  <si>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</si>
  <si>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</si>
  <si>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</si>
  <si>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</si>
  <si>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</si>
  <si>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</si>
  <si>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</si>
  <si>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</si>
  <si>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</si>
  <si>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</si>
  <si>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</si>
  <si>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</si>
  <si>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</si>
  <si>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</si>
  <si>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</si>
  <si>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</si>
  <si>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</si>
  <si>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</si>
  <si>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</si>
  <si>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</si>
  <si>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</si>
  <si>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</si>
  <si>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</si>
  <si>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</si>
  <si>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</si>
  <si>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</si>
  <si>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</si>
  <si>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</si>
  <si>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</si>
  <si>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</si>
  <si>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</si>
  <si>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</si>
  <si>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</si>
  <si>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</si>
  <si>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</si>
  <si>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</si>
  <si>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</si>
  <si>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</si>
  <si>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</si>
  <si>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</si>
  <si>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</si>
  <si>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</si>
  <si>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</si>
  <si>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</si>
  <si>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</si>
  <si>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</si>
  <si>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</si>
  <si>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</si>
  <si>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</si>
  <si>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</si>
  <si>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</si>
  <si>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</si>
  <si>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</si>
  <si>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</si>
  <si>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</si>
  <si>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</si>
  <si>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</si>
  <si>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</si>
  <si>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</si>
  <si>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</si>
  <si>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</si>
  <si>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</si>
  <si>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</si>
  <si>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</si>
  <si>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</si>
  <si>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</si>
  <si>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</si>
  <si>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</si>
  <si>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</si>
  <si>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</si>
  <si>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</si>
  <si>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</si>
  <si>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</si>
  <si>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</si>
  <si>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</si>
  <si>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</si>
  <si>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</si>
  <si>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</si>
  <si>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</si>
  <si>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</si>
  <si>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</si>
  <si>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</si>
  <si>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</si>
  <si>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</si>
  <si>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</si>
  <si>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</si>
  <si>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</si>
  <si>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</si>
  <si>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</si>
  <si>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</si>
  <si>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</si>
  <si>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</si>
  <si>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</si>
  <si>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</si>
  <si>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</si>
  <si>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</si>
  <si>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</si>
  <si>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</si>
  <si>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</si>
  <si>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</si>
  <si>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</si>
  <si>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</si>
  <si>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</si>
  <si>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</si>
  <si>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</si>
  <si>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</si>
  <si>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</si>
  <si>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</si>
  <si>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</si>
  <si>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</si>
  <si>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</si>
  <si>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</si>
  <si>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</si>
  <si>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</si>
  <si>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</si>
  <si>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</si>
  <si>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</si>
  <si>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</si>
  <si>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</si>
  <si>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</si>
  <si>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</si>
  <si>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</si>
  <si>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</si>
  <si>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</si>
  <si>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</si>
  <si>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</si>
  <si>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</si>
  <si>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</si>
  <si>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</si>
  <si>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</si>
  <si>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</si>
  <si>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</si>
  <si>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</si>
  <si>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</si>
  <si>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</si>
  <si>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</si>
  <si>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</si>
  <si>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</si>
  <si>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</si>
  <si>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</si>
  <si>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</si>
  <si>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</si>
  <si>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</si>
  <si>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</si>
  <si>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</si>
  <si>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</si>
  <si>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</si>
  <si>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</si>
  <si>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</si>
  <si>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</si>
  <si>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</si>
  <si>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</si>
  <si>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</si>
  <si>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</si>
  <si>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</si>
  <si>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</si>
  <si>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</si>
  <si>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</si>
  <si>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</si>
  <si>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</si>
  <si>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</si>
  <si>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</si>
  <si>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</si>
  <si>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</si>
  <si>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</si>
  <si>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</si>
  <si>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</si>
  <si>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</si>
  <si>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</si>
  <si>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</si>
  <si>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</si>
  <si>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</si>
  <si>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</si>
  <si>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</si>
  <si>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</si>
  <si>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</si>
  <si>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</si>
  <si>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</si>
  <si>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</si>
  <si>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</si>
  <si>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</si>
  <si>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</si>
  <si>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</si>
  <si>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</si>
  <si>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</si>
  <si>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</si>
  <si>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</si>
  <si>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</si>
  <si>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</si>
  <si>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</si>
  <si>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</si>
  <si>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</si>
  <si>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</si>
  <si>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</si>
  <si>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</si>
  <si>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</si>
  <si>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</si>
  <si>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</si>
  <si>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</si>
  <si>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</si>
  <si>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</si>
  <si>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</si>
  <si>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</si>
  <si>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</si>
  <si>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</si>
  <si>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</si>
  <si>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</si>
  <si>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</si>
  <si>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</si>
  <si>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</si>
  <si>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</si>
  <si>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</si>
  <si>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</si>
  <si>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</si>
  <si>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</si>
  <si>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</si>
  <si>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</si>
  <si>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</si>
  <si>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</si>
  <si>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</si>
  <si>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</si>
  <si>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</si>
  <si>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</si>
  <si>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</si>
  <si>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</si>
  <si>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</si>
  <si>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</si>
  <si>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</si>
  <si>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</si>
  <si>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</si>
  <si>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</si>
  <si>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</si>
  <si>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</si>
  <si>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</si>
  <si>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</si>
  <si>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</si>
  <si>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</si>
  <si>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</si>
  <si>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</si>
  <si>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</si>
  <si>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</si>
  <si>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</si>
  <si>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</si>
  <si>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</si>
  <si>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</si>
  <si>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</si>
  <si>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</si>
  <si>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</si>
  <si>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</si>
  <si>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</si>
  <si>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</si>
  <si>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</si>
  <si>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</si>
  <si>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</si>
  <si>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</si>
  <si>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</si>
  <si>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</si>
  <si>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</si>
  <si>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</si>
  <si>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</si>
  <si>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</si>
  <si>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</si>
  <si>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</si>
  <si>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</si>
  <si>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</si>
  <si>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</si>
  <si>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</si>
  <si>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</si>
  <si>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</si>
  <si>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</si>
  <si>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</si>
  <si>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</si>
  <si>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</si>
  <si>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</si>
  <si>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</si>
  <si>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</si>
  <si>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</si>
  <si>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</si>
  <si>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</si>
  <si>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</si>
  <si>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</si>
  <si>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</si>
  <si>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</si>
  <si>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</si>
  <si>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</si>
  <si>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</si>
  <si>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</si>
  <si>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</si>
  <si>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</si>
  <si>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</si>
  <si>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</si>
  <si>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</si>
  <si>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</si>
  <si>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</si>
  <si>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</si>
  <si>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</si>
  <si>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</si>
  <si>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</si>
  <si>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</si>
  <si>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</si>
  <si>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</si>
  <si>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</si>
  <si>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</si>
  <si>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</si>
  <si>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</si>
  <si>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</si>
  <si>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</si>
  <si>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</si>
  <si>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</si>
  <si>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</si>
  <si>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</si>
  <si>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</si>
  <si>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</si>
  <si>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</si>
  <si>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</si>
  <si>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</si>
  <si>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</si>
  <si>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</si>
  <si>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</si>
  <si>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</si>
  <si>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</si>
  <si>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</si>
  <si>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</si>
  <si>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</si>
  <si>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</si>
  <si>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</si>
  <si>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</si>
  <si>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</si>
  <si>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</si>
  <si>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</si>
  <si>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</si>
  <si>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</si>
  <si>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</si>
  <si>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</si>
  <si>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</si>
  <si>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</si>
  <si>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</si>
  <si>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</si>
  <si>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</si>
  <si>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</si>
  <si>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</si>
  <si>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</si>
  <si>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</si>
  <si>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</si>
  <si>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</si>
  <si>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</si>
  <si>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</si>
  <si>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</si>
  <si>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</si>
  <si>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</si>
  <si>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</si>
  <si>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</si>
  <si>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</si>
  <si>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</si>
  <si>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</si>
  <si>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</si>
  <si>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</si>
  <si>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</si>
  <si>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</si>
  <si>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</si>
  <si>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</si>
  <si>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</si>
  <si>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</si>
  <si>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</si>
  <si>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</si>
  <si>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</si>
  <si>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</si>
  <si>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</si>
  <si>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</si>
  <si>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</si>
  <si>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</si>
  <si>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</si>
  <si>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</si>
  <si>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</si>
  <si>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</si>
  <si>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</si>
  <si>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</si>
  <si>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</si>
  <si>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</si>
  <si>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</si>
  <si>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</si>
  <si>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</si>
  <si>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</si>
  <si>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</si>
  <si>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</si>
  <si>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</si>
  <si>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</si>
  <si>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</si>
  <si>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</si>
  <si>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</si>
  <si>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</si>
  <si>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</si>
  <si>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</si>
  <si>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</si>
  <si>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</si>
  <si>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</si>
  <si>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</si>
  <si>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</si>
  <si>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</si>
  <si>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</si>
  <si>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</si>
  <si>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</si>
  <si>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</si>
  <si>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</si>
  <si>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</si>
  <si>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</si>
  <si>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</si>
  <si>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</si>
  <si>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</si>
  <si>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</si>
  <si>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</si>
  <si>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</si>
  <si>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</si>
  <si>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</si>
  <si>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</si>
  <si>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</si>
  <si>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</si>
  <si>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</si>
  <si>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</si>
  <si>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</si>
  <si>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</si>
  <si>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</si>
  <si>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</si>
  <si>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</si>
  <si>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</si>
  <si>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</si>
  <si>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</si>
  <si>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</si>
  <si>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</si>
  <si>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</si>
  <si>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</si>
  <si>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</si>
  <si>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</si>
  <si>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</si>
  <si>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</si>
  <si>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</si>
  <si>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</si>
  <si>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</si>
  <si>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</si>
  <si>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</si>
  <si>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</si>
  <si>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</si>
  <si>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</si>
  <si>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</si>
  <si>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</si>
  <si>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</si>
  <si>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</si>
  <si>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</si>
  <si>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</si>
  <si>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</si>
  <si>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</si>
  <si>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</si>
  <si>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</si>
  <si>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</si>
  <si>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</si>
  <si>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</si>
  <si>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</si>
  <si>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</si>
  <si>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</si>
  <si>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</si>
  <si>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</si>
  <si>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</si>
  <si>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</si>
  <si>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</si>
  <si>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</si>
  <si>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</si>
  <si>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</si>
  <si>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</si>
  <si>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</si>
  <si>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</si>
  <si>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</si>
  <si>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</si>
  <si>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</si>
  <si>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</si>
  <si>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</si>
  <si>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</si>
  <si>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</si>
  <si>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</si>
  <si>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</si>
  <si>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</si>
  <si>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</si>
  <si>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</si>
  <si>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</si>
  <si>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</si>
  <si>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</si>
  <si>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</si>
  <si>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</si>
  <si>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</si>
  <si>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</si>
  <si>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</si>
  <si>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</si>
  <si>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</si>
  <si>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</si>
  <si>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</si>
  <si>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</si>
  <si>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</si>
  <si>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</si>
  <si>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</si>
  <si>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</si>
  <si>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</si>
  <si>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</si>
  <si>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</si>
  <si>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</si>
  <si>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</si>
  <si>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</si>
  <si>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</si>
  <si>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</si>
  <si>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</si>
  <si>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</si>
  <si>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</si>
  <si>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</si>
  <si>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</si>
  <si>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</si>
  <si>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</si>
  <si>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</si>
  <si>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</si>
  <si>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</si>
  <si>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</si>
  <si>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</si>
  <si>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</si>
  <si>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</si>
  <si>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</si>
  <si>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</si>
  <si>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</si>
  <si>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</si>
  <si>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</si>
  <si>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</si>
  <si>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</si>
  <si>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</si>
  <si>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</si>
  <si>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</si>
  <si>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</si>
  <si>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</si>
  <si>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</si>
  <si>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</si>
  <si>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</si>
  <si>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</si>
  <si>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</si>
  <si>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</si>
  <si>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</si>
  <si>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</si>
  <si>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</si>
  <si>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</si>
  <si>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</si>
  <si>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</si>
  <si>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</si>
  <si>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</si>
  <si>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</si>
  <si>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</si>
  <si>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</si>
  <si>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</si>
  <si>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</si>
  <si>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</si>
  <si>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</si>
  <si>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</si>
  <si>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</si>
  <si>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</si>
  <si>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</si>
  <si>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</si>
  <si>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</si>
  <si>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</si>
  <si>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</si>
  <si>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</si>
  <si>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</si>
  <si>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</si>
  <si>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</si>
  <si>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</si>
  <si>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</si>
  <si>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</si>
  <si>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</si>
  <si>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</si>
  <si>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</si>
  <si>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</si>
  <si>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</si>
  <si>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</si>
  <si>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</si>
  <si>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</si>
  <si>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</si>
  <si>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</si>
  <si>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</si>
  <si>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</si>
  <si>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</si>
  <si>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</si>
  <si>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</si>
  <si>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</si>
  <si>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</si>
  <si>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</si>
  <si>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</si>
  <si>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</si>
  <si>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</si>
  <si>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</si>
  <si>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</si>
  <si>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</si>
  <si>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</si>
  <si>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</si>
  <si>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</si>
  <si>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</si>
  <si>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</si>
  <si>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</si>
  <si>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</si>
  <si>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</si>
  <si>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</si>
  <si>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</si>
  <si>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</si>
  <si>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</si>
  <si>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</si>
  <si>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</si>
  <si>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</si>
  <si>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</si>
  <si>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</si>
  <si>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</si>
  <si>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</si>
  <si>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</si>
  <si>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</si>
  <si>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</si>
  <si>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</si>
  <si>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</si>
  <si>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</si>
  <si>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</si>
  <si>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</si>
  <si>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</si>
  <si>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</si>
  <si>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</si>
  <si>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</si>
  <si>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</si>
  <si>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</si>
  <si>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</si>
  <si>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</si>
  <si>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</si>
  <si>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</si>
  <si>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</si>
  <si>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</si>
  <si>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</si>
  <si>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</si>
  <si>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</si>
  <si>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</si>
  <si>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</si>
  <si>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</si>
  <si>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</si>
  <si>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</si>
  <si>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</si>
  <si>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</si>
  <si>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</si>
  <si>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</si>
  <si>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</si>
  <si>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</si>
  <si>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</si>
  <si>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</si>
  <si>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</si>
  <si>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</si>
  <si>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</si>
  <si>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</si>
  <si>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</si>
  <si>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</si>
  <si>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</si>
  <si>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</si>
  <si>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</si>
  <si>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</si>
  <si>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</si>
  <si>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</si>
  <si>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</si>
  <si>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</si>
  <si>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</si>
  <si>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</si>
  <si>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</si>
  <si>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</si>
  <si>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</si>
  <si>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</si>
  <si>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</si>
  <si>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</si>
  <si>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</si>
  <si>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</si>
  <si>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</si>
  <si>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</si>
  <si>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</si>
  <si>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</si>
  <si>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</si>
  <si>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</si>
  <si>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</si>
  <si>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</si>
  <si>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</si>
  <si>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</si>
  <si>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</si>
  <si>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</si>
  <si>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</si>
  <si>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</si>
  <si>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</si>
  <si>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</si>
  <si>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</si>
  <si>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</si>
  <si>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</si>
  <si>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</si>
  <si>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</si>
  <si>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</si>
  <si>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</si>
  <si>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</si>
  <si>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</si>
  <si>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</si>
  <si>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</si>
  <si>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</si>
  <si>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</si>
  <si>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</si>
  <si>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</si>
  <si>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</si>
  <si>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</si>
  <si>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</si>
  <si>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</si>
  <si>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</si>
  <si>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</si>
  <si>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</si>
  <si>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</si>
  <si>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</si>
  <si>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</si>
  <si>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</si>
  <si>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</si>
  <si>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</si>
  <si>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</si>
  <si>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</si>
  <si>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</si>
  <si>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</si>
  <si>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</si>
  <si>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</si>
  <si>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</si>
  <si>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</si>
  <si>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</si>
  <si>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</si>
  <si>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</si>
  <si>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</si>
  <si>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</si>
  <si>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</si>
  <si>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</si>
  <si>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</si>
  <si>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</si>
  <si>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</si>
  <si>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</si>
  <si>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</si>
  <si>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</si>
  <si>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</si>
  <si>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</si>
  <si>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</si>
  <si>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</si>
  <si>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</si>
  <si>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</si>
  <si>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</si>
  <si>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</si>
  <si>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</si>
  <si>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</si>
  <si>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</si>
  <si>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</si>
  <si>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</si>
  <si>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</si>
  <si>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</si>
  <si>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</si>
  <si>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</si>
  <si>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</si>
  <si>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</si>
  <si>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</si>
  <si>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</si>
  <si>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</si>
  <si>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</si>
  <si>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</si>
  <si>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</si>
  <si>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</si>
  <si>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</si>
  <si>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</si>
  <si>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</si>
  <si>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</si>
  <si>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</si>
  <si>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</si>
  <si>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</si>
  <si>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</si>
  <si>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</si>
  <si>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</si>
  <si>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</si>
  <si>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</si>
  <si>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</si>
  <si>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</si>
  <si>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</si>
  <si>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</si>
  <si>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</si>
  <si>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</si>
  <si>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</si>
  <si>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</si>
  <si>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</si>
  <si>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</si>
  <si>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</si>
  <si>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</si>
  <si>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</si>
  <si>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</si>
  <si>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</si>
  <si>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</si>
  <si>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</si>
  <si>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</si>
  <si>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</si>
  <si>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</si>
  <si>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</si>
  <si>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</si>
  <si>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</si>
  <si>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</si>
  <si>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</si>
  <si>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</si>
  <si>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</si>
  <si>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</si>
  <si>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</si>
  <si>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</si>
  <si>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</si>
  <si>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</si>
  <si>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</si>
  <si>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</si>
  <si>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</si>
  <si>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</si>
  <si>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</si>
  <si>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</si>
  <si>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</si>
  <si>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</si>
  <si>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</si>
  <si>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</si>
  <si>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</si>
  <si>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</si>
  <si>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</si>
  <si>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</si>
  <si>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</si>
  <si>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</si>
  <si>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</si>
  <si>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</si>
  <si>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</si>
  <si>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</si>
  <si>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</si>
  <si>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</si>
  <si>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</si>
  <si>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</si>
  <si>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</si>
  <si>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</si>
  <si>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</si>
  <si>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</si>
  <si>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</si>
  <si>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</si>
  <si>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</si>
  <si>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</si>
  <si>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</si>
  <si>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</si>
  <si>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</si>
  <si>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</si>
  <si>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</si>
  <si>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</si>
  <si>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</si>
  <si>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</si>
  <si>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</si>
  <si>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</si>
  <si>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</si>
  <si>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</si>
  <si>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</si>
  <si>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</si>
  <si>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</si>
  <si>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</si>
  <si>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</si>
  <si>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</si>
  <si>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</si>
  <si>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</si>
  <si>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</si>
  <si>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</si>
  <si>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</si>
  <si>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</si>
  <si>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</si>
  <si>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</si>
  <si>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</si>
  <si>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</si>
  <si>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</si>
  <si>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</si>
  <si>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</si>
  <si>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</si>
  <si>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</si>
  <si>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</si>
  <si>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</si>
  <si>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</si>
  <si>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</si>
  <si>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</si>
  <si>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</si>
  <si>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</si>
  <si>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</si>
  <si>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</si>
  <si>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</si>
  <si>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</si>
  <si>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</si>
  <si>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</si>
  <si>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</si>
  <si>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</si>
  <si>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</si>
  <si>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</si>
  <si>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</si>
  <si>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</si>
  <si>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</si>
  <si>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</si>
  <si>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</si>
  <si>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</si>
  <si>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</si>
  <si>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</si>
  <si>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</si>
  <si>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</si>
  <si>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</si>
  <si>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</si>
  <si>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</si>
  <si>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</si>
  <si>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</si>
  <si>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</si>
  <si>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</si>
  <si>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</si>
  <si>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</si>
  <si>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</si>
  <si>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</si>
  <si>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</si>
  <si>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</si>
  <si>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</si>
  <si>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</si>
  <si>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</si>
  <si>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</si>
  <si>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</si>
  <si>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</si>
  <si>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</si>
  <si>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</si>
  <si>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</si>
  <si>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</si>
  <si>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</si>
  <si>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</si>
  <si>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</si>
  <si>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</si>
  <si>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</si>
  <si>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</si>
  <si>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</si>
  <si>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</si>
  <si>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</si>
  <si>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</si>
  <si>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</si>
  <si>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</si>
  <si>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</si>
  <si>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</si>
  <si>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</si>
  <si>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</si>
  <si>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</si>
  <si>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</si>
  <si>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</si>
  <si>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</si>
  <si>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</si>
  <si>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</si>
  <si>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</si>
  <si>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</si>
  <si>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</si>
  <si>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</si>
  <si>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</si>
  <si>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</si>
  <si>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</si>
  <si>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</si>
  <si>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</si>
  <si>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</si>
  <si>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</si>
  <si>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</si>
  <si>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</si>
  <si>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</si>
  <si>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</si>
  <si>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</si>
  <si>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</si>
  <si>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</si>
  <si>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</si>
  <si>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</si>
  <si>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</si>
  <si>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</si>
  <si>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</si>
  <si>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</si>
  <si>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</si>
  <si>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</si>
  <si>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</si>
  <si>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</si>
  <si>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</si>
  <si>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</si>
  <si>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</si>
  <si>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</si>
  <si>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</si>
  <si>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</si>
  <si>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</si>
  <si>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</si>
  <si>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</si>
  <si>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</si>
  <si>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</si>
  <si>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</si>
  <si>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</si>
  <si>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</si>
  <si>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</si>
  <si>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</si>
  <si>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</si>
  <si>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</si>
  <si>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</si>
  <si>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</si>
  <si>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</si>
  <si>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</si>
  <si>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</si>
  <si>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</si>
  <si>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</si>
  <si>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</si>
  <si>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</si>
  <si>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</si>
  <si>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</si>
  <si>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</si>
  <si>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</si>
  <si>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</si>
  <si>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</si>
  <si>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</si>
  <si>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</si>
  <si>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</si>
  <si>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</si>
  <si>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</si>
  <si>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</si>
  <si>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</si>
  <si>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</si>
  <si>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</si>
  <si>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</si>
  <si>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</si>
  <si>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</si>
  <si>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</si>
  <si>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</si>
  <si>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</si>
  <si>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</si>
  <si>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</si>
  <si>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</si>
  <si>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</si>
  <si>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</si>
  <si>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</si>
  <si>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</si>
  <si>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</si>
  <si>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</si>
  <si>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</si>
  <si>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</si>
  <si>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</si>
  <si>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</si>
  <si>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</si>
  <si>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</si>
  <si>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</si>
  <si>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</si>
  <si>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</si>
  <si>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</si>
  <si>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</si>
  <si>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</si>
  <si>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</si>
  <si>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</si>
  <si>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</si>
  <si>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</si>
  <si>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</si>
  <si>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</si>
  <si>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</si>
  <si>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</si>
  <si>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</si>
  <si>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</si>
  <si>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</si>
  <si>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</si>
  <si>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</si>
  <si>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</si>
  <si>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</si>
  <si>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</si>
  <si>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</si>
  <si>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</si>
  <si>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</si>
  <si>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</si>
  <si>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</si>
  <si>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</si>
  <si>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</si>
  <si>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</si>
  <si>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</si>
  <si>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</si>
  <si>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</si>
  <si>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</si>
  <si>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</si>
  <si>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</si>
  <si>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</si>
  <si>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</si>
  <si>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</si>
  <si>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</si>
  <si>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</si>
  <si>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</si>
  <si>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</si>
  <si>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</si>
  <si>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</si>
  <si>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</si>
  <si>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</si>
  <si>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</si>
  <si>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</si>
  <si>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</si>
  <si>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</si>
  <si>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</si>
  <si>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</si>
  <si>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</si>
  <si>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</si>
  <si>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</si>
  <si>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</si>
  <si>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</si>
  <si>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</si>
  <si>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</si>
  <si>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</si>
  <si>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</si>
  <si>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</si>
  <si>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</si>
  <si>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</si>
  <si>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</si>
  <si>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</si>
  <si>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</si>
  <si>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</si>
  <si>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</si>
  <si>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</si>
  <si>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</si>
  <si>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</si>
  <si>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</si>
  <si>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</si>
  <si>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</si>
  <si>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</si>
  <si>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</si>
  <si>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</si>
  <si>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</si>
  <si>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</si>
  <si>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</si>
  <si>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</si>
  <si>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</si>
  <si>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</si>
  <si>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</si>
  <si>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</si>
  <si>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</si>
  <si>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</si>
  <si>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</si>
  <si>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</si>
  <si>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</si>
  <si>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</si>
  <si>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</si>
  <si>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</si>
  <si>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</si>
  <si>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</si>
  <si>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</si>
  <si>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</si>
  <si>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</si>
  <si>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</si>
  <si>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</si>
  <si>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</si>
  <si>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</si>
  <si>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</si>
  <si>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</si>
  <si>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</si>
  <si>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</si>
  <si>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</si>
  <si>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</si>
  <si>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</si>
  <si>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</si>
  <si>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</si>
  <si>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</si>
  <si>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</si>
  <si>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</si>
  <si>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</si>
  <si>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</si>
  <si>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</si>
  <si>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</si>
  <si>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</si>
  <si>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</si>
  <si>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</si>
  <si>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</si>
  <si>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</si>
  <si>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</si>
  <si>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</si>
  <si>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</si>
  <si>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</si>
  <si>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</si>
  <si>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</si>
  <si>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</si>
  <si>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</si>
  <si>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</si>
  <si>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</si>
  <si>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</si>
  <si>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</si>
  <si>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</si>
  <si>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</si>
  <si>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</si>
  <si>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</si>
  <si>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</si>
  <si>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</si>
  <si>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</si>
  <si>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</si>
  <si>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</si>
  <si>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</si>
  <si>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</si>
  <si>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</si>
  <si>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</si>
  <si>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</si>
  <si>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</si>
  <si>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</si>
  <si>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</si>
  <si>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</si>
  <si>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</si>
  <si>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</si>
  <si>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</si>
  <si>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</si>
  <si>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</si>
  <si>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</si>
  <si>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</si>
  <si>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</si>
  <si>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</si>
  <si>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</si>
  <si>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</si>
  <si>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</si>
  <si>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</si>
  <si>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</si>
  <si>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</si>
  <si>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</si>
  <si>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</si>
  <si>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</si>
  <si>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</si>
  <si>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</si>
  <si>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</si>
  <si>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</si>
  <si>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</si>
  <si>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</si>
  <si>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</si>
  <si>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</si>
  <si>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</si>
  <si>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</si>
  <si>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</si>
  <si>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</si>
  <si>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</si>
  <si>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</si>
  <si>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</si>
  <si>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</si>
  <si>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</si>
  <si>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</si>
  <si>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</si>
  <si>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</si>
  <si>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</si>
  <si>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</si>
  <si>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</si>
  <si>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</si>
  <si>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</si>
  <si>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</si>
  <si>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</si>
  <si>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</si>
  <si>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</si>
  <si>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</si>
  <si>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</si>
  <si>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</si>
  <si>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</si>
  <si>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</si>
  <si>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</si>
  <si>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</si>
  <si>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</si>
  <si>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</si>
  <si>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</si>
  <si>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</si>
  <si>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</si>
  <si>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</si>
  <si>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</si>
  <si>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</si>
  <si>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</si>
  <si>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</si>
  <si>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</si>
  <si>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</si>
  <si>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</si>
  <si>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</si>
  <si>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</si>
  <si>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</si>
  <si>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</si>
  <si>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</si>
  <si>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</si>
  <si>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</si>
  <si>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</si>
  <si>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</si>
  <si>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</si>
  <si>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</si>
  <si>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</si>
  <si>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</si>
  <si>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</si>
  <si>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</si>
  <si>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</si>
  <si>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</si>
  <si>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</si>
  <si>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</si>
  <si>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</si>
  <si>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</si>
  <si>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</si>
  <si>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</si>
  <si>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</si>
  <si>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</si>
  <si>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</si>
  <si>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</si>
  <si>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</si>
  <si>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</si>
  <si>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</si>
  <si>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</si>
  <si>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</si>
  <si>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</si>
  <si>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</si>
  <si>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</si>
  <si>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</si>
  <si>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</si>
  <si>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</si>
  <si>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</si>
  <si>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</si>
  <si>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</si>
  <si>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</si>
  <si>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</si>
  <si>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</si>
  <si>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</si>
  <si>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</si>
  <si>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</si>
  <si>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</si>
  <si>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</si>
  <si>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</si>
  <si>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</si>
  <si>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</si>
  <si>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</si>
  <si>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</si>
  <si>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</si>
  <si>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</si>
  <si>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</si>
  <si>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</si>
  <si>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</si>
  <si>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</si>
  <si>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</si>
  <si>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</si>
  <si>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</si>
  <si>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</si>
  <si>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</si>
  <si>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</si>
  <si>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</si>
  <si>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</si>
  <si>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</si>
  <si>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</si>
  <si>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</si>
  <si>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</si>
  <si>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</si>
  <si>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</si>
  <si>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</si>
  <si>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</si>
  <si>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</si>
  <si>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</si>
  <si>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</si>
  <si>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</si>
  <si>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</si>
  <si>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</si>
  <si>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</si>
  <si>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</si>
  <si>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</si>
  <si>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</si>
  <si>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</si>
  <si>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</si>
  <si>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</si>
  <si>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</si>
  <si>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</si>
  <si>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</si>
  <si>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</si>
  <si>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</si>
  <si>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</si>
  <si>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</si>
  <si>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</si>
  <si>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</si>
  <si>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</si>
  <si>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</si>
  <si>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</si>
  <si>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</si>
  <si>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</si>
  <si>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</si>
  <si>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</si>
  <si>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</si>
  <si>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</si>
  <si>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</si>
  <si>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</si>
  <si>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</si>
  <si>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</si>
  <si>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</si>
  <si>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</si>
  <si>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</si>
  <si>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</si>
  <si>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</si>
  <si>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</si>
  <si>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</si>
  <si>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</si>
  <si>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</si>
  <si>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</si>
  <si>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</si>
  <si>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</si>
  <si>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</si>
  <si>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</si>
  <si>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</si>
  <si>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</si>
  <si>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</si>
  <si>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</si>
  <si>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</si>
  <si>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</si>
  <si>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</si>
  <si>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</si>
  <si>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</si>
  <si>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</si>
  <si>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</si>
  <si>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</si>
  <si>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</si>
  <si>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</si>
  <si>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</si>
  <si>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</si>
  <si>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</si>
  <si>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</si>
  <si>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</si>
  <si>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</si>
  <si>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</si>
  <si>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</si>
  <si>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</si>
  <si>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</si>
  <si>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</si>
  <si>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</si>
  <si>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</si>
  <si>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</si>
  <si>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</si>
  <si>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</si>
  <si>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</si>
  <si>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</si>
  <si>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</si>
  <si>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</si>
  <si>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</si>
  <si>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</si>
  <si>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</si>
  <si>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</si>
  <si>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</si>
  <si>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</si>
  <si>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</si>
  <si>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</si>
  <si>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</si>
  <si>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</si>
  <si>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</si>
  <si>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</si>
  <si>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</si>
  <si>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</si>
  <si>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</si>
  <si>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</si>
  <si>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</si>
  <si>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</si>
  <si>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</si>
  <si>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</si>
  <si>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</si>
  <si>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</si>
  <si>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</si>
  <si>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</si>
  <si>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</si>
  <si>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</si>
  <si>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</si>
  <si>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</si>
  <si>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</si>
  <si>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</si>
  <si>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</si>
  <si>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</si>
  <si>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</si>
  <si>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</si>
  <si>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</si>
  <si>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</si>
  <si>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</si>
  <si>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</si>
  <si>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</si>
  <si>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</si>
  <si>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</si>
  <si>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</si>
  <si>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</si>
  <si>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</si>
  <si>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</si>
  <si>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</si>
  <si>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</si>
  <si>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</si>
  <si>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</si>
  <si>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</si>
  <si>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</si>
  <si>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</si>
  <si>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</si>
  <si>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</si>
  <si>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</si>
  <si>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</si>
  <si>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</si>
  <si>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</si>
  <si>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</si>
  <si>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</si>
  <si>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</si>
  <si>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</si>
  <si>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</si>
  <si>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</si>
  <si>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</si>
  <si>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</si>
  <si>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</si>
  <si>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</si>
  <si>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</si>
  <si>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</si>
  <si>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</si>
  <si>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</si>
  <si>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</si>
  <si>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</si>
  <si>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</si>
  <si>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</si>
  <si>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</si>
  <si>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</si>
  <si>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</si>
  <si>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</si>
  <si>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</si>
  <si>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</si>
  <si>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</si>
  <si>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</si>
  <si>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</si>
  <si>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</si>
  <si>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</si>
  <si>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</si>
  <si>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</si>
  <si>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</si>
  <si>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</si>
  <si>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</si>
  <si>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</si>
  <si>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</si>
  <si>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</si>
  <si>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</si>
  <si>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</si>
  <si>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</si>
  <si>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</si>
  <si>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</si>
  <si>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</si>
  <si>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</si>
  <si>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</si>
  <si>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</si>
  <si>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</si>
  <si>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</si>
  <si>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</si>
  <si>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</si>
  <si>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</si>
  <si>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</si>
  <si>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</si>
  <si>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</si>
  <si>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</si>
  <si>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</si>
  <si>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</si>
  <si>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</si>
  <si>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</si>
  <si>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</si>
  <si>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</si>
  <si>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</si>
  <si>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</si>
  <si>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</si>
  <si>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</si>
  <si>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</si>
  <si>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</si>
  <si>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</si>
  <si>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</si>
  <si>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</si>
  <si>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</si>
  <si>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</si>
  <si>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</si>
  <si>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</si>
  <si>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</si>
  <si>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</si>
  <si>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</si>
  <si>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</si>
  <si>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</si>
  <si>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</si>
  <si>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</si>
  <si>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</si>
  <si>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</si>
  <si>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</si>
  <si>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</si>
  <si>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</si>
  <si>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</si>
  <si>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</si>
  <si>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</si>
  <si>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</si>
  <si>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</si>
  <si>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</si>
  <si>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</si>
  <si>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</si>
  <si>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</si>
  <si>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</si>
  <si>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</si>
  <si>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</si>
  <si>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</si>
  <si>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</si>
  <si>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</si>
  <si>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</si>
  <si>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</si>
  <si>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</si>
  <si>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</si>
  <si>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</si>
  <si>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</si>
  <si>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</si>
  <si>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</si>
  <si>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</si>
  <si>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</si>
  <si>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</si>
  <si>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</si>
  <si>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</si>
  <si>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</si>
  <si>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</si>
  <si>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</si>
  <si>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</si>
  <si>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</si>
  <si>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</si>
  <si>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</si>
  <si>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</si>
  <si>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</si>
  <si>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</si>
  <si>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</si>
  <si>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</si>
  <si>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</si>
  <si>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</si>
  <si>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</si>
  <si>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</si>
  <si>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</si>
  <si>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</si>
  <si>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</si>
  <si>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</si>
  <si>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</si>
  <si>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</si>
  <si>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</si>
  <si>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</si>
  <si>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</si>
  <si>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</si>
  <si>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</si>
  <si>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</si>
  <si>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</si>
  <si>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</si>
  <si>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</si>
  <si>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</si>
  <si>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</si>
  <si>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</si>
  <si>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</si>
  <si>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</si>
  <si>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</si>
  <si>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</si>
  <si>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</si>
  <si>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</si>
  <si>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</si>
  <si>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</si>
  <si>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</si>
  <si>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</si>
  <si>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</si>
  <si>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</si>
  <si>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</si>
  <si>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</si>
  <si>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</si>
  <si>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</si>
  <si>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</si>
  <si>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</si>
  <si>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</si>
  <si>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</si>
  <si>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</si>
  <si>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</si>
  <si>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</si>
  <si>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</si>
  <si>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</si>
  <si>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</si>
  <si>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</si>
  <si>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</si>
  <si>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</si>
  <si>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</si>
  <si>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</si>
  <si>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</si>
  <si>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</si>
  <si>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</si>
  <si>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</si>
  <si>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</si>
  <si>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</si>
  <si>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</si>
  <si>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</si>
  <si>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</si>
  <si>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</si>
  <si>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</si>
  <si>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</si>
  <si>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</si>
  <si>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</si>
  <si>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</si>
  <si>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</si>
  <si>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</si>
  <si>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</si>
  <si>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</si>
  <si>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</si>
  <si>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</si>
  <si>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</si>
  <si>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</si>
  <si>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</si>
  <si>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</si>
  <si>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</si>
  <si>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</si>
  <si>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</si>
  <si>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</si>
  <si>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</si>
  <si>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</si>
  <si>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</si>
  <si>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</si>
  <si>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</si>
  <si>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</si>
  <si>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</si>
  <si>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</si>
  <si>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</si>
  <si>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</si>
  <si>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</si>
  <si>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</si>
  <si>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</si>
  <si>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</si>
  <si>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</si>
  <si>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</si>
  <si>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</si>
  <si>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</si>
  <si>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</si>
  <si>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</si>
  <si>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</si>
  <si>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</si>
  <si>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</si>
  <si>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</si>
  <si>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</si>
  <si>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</si>
  <si>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</si>
  <si>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</si>
  <si>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</si>
  <si>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</si>
  <si>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</si>
  <si>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</si>
  <si>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</si>
  <si>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</si>
  <si>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</si>
  <si>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</si>
  <si>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</si>
  <si>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</si>
  <si>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</si>
  <si>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</si>
  <si>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</si>
  <si>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</si>
  <si>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</si>
  <si>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</si>
  <si>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</si>
  <si>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</si>
  <si>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</si>
  <si>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</si>
  <si>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</si>
  <si>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</si>
  <si>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</si>
  <si>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</si>
  <si>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</si>
  <si>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</si>
  <si>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</si>
  <si>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</si>
  <si>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</si>
  <si>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</si>
  <si>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</si>
  <si>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</si>
  <si>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</si>
  <si>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</si>
  <si>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</si>
  <si>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</si>
  <si>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</si>
  <si>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</si>
  <si>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</si>
  <si>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</si>
  <si>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</si>
  <si>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</si>
  <si>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</si>
  <si>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</si>
  <si>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</si>
  <si>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</si>
  <si>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</si>
  <si>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</si>
  <si>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</si>
  <si>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</si>
  <si>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</si>
  <si>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</si>
  <si>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</si>
  <si>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</si>
  <si>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</si>
  <si>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</si>
  <si>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</si>
  <si>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</si>
  <si>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</si>
  <si>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</si>
  <si>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</si>
  <si>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</si>
  <si>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</si>
  <si>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</si>
  <si>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</si>
  <si>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</si>
  <si>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</si>
  <si>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</si>
  <si>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</si>
  <si>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</si>
  <si>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</si>
  <si>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</si>
  <si>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</si>
  <si>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</si>
  <si>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</si>
  <si>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</si>
  <si>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</si>
  <si>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</si>
  <si>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</si>
  <si>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</si>
  <si>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</si>
  <si>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</si>
  <si>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</si>
  <si>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</si>
  <si>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</si>
  <si>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</si>
  <si>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</si>
  <si>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</si>
  <si>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</si>
  <si>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</si>
  <si>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</si>
  <si>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</si>
  <si>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</si>
  <si>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</si>
  <si>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</si>
  <si>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</si>
  <si>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</si>
  <si>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</si>
  <si>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</si>
  <si>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</si>
  <si>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</si>
  <si>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</si>
  <si>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</si>
  <si>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</si>
  <si>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</si>
  <si>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</si>
  <si>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</si>
  <si>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</si>
  <si>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</si>
  <si>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</si>
  <si>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</si>
  <si>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</si>
  <si>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</si>
  <si>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</si>
  <si>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</si>
  <si>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</si>
  <si>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</si>
  <si>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</si>
  <si>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</si>
  <si>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</si>
  <si>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</si>
  <si>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</si>
  <si>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</si>
  <si>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</si>
  <si>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</si>
  <si>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</si>
  <si>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</si>
  <si>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</si>
  <si>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</si>
  <si>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</si>
  <si>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</si>
  <si>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</si>
  <si>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</si>
  <si>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</si>
  <si>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</si>
  <si>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</si>
  <si>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</si>
  <si>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</si>
  <si>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</si>
  <si>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</si>
  <si>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</si>
  <si>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</si>
  <si>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</si>
  <si>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</si>
  <si>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</si>
  <si>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</si>
  <si>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</si>
  <si>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</si>
  <si>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</si>
  <si>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</si>
  <si>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</si>
  <si>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</si>
  <si>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</si>
  <si>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</si>
  <si>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</si>
  <si>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</si>
  <si>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</si>
  <si>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</si>
  <si>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</si>
  <si>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</si>
  <si>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</si>
  <si>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</si>
  <si>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</si>
  <si>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</si>
  <si>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</si>
  <si>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</si>
  <si>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</si>
  <si>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</si>
  <si>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</si>
  <si>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</si>
  <si>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</si>
  <si>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</si>
  <si>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</si>
  <si>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</si>
  <si>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</si>
  <si>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</si>
  <si>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</si>
  <si>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</si>
  <si>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</si>
  <si>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</si>
  <si>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</si>
  <si>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</si>
  <si>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</si>
  <si>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</si>
  <si>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</si>
  <si>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</si>
  <si>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</si>
  <si>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</si>
  <si>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</si>
  <si>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</si>
  <si>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</si>
  <si>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</si>
  <si>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</si>
  <si>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</si>
  <si>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</si>
  <si>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</si>
  <si>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</si>
  <si>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</si>
  <si>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</si>
  <si>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</si>
  <si>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</si>
  <si>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</si>
  <si>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</si>
  <si>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</si>
  <si>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</si>
  <si>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</si>
  <si>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</si>
  <si>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</si>
  <si>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</si>
  <si>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</si>
  <si>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</si>
  <si>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</si>
  <si>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</si>
  <si>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</si>
  <si>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</si>
  <si>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</si>
  <si>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</si>
  <si>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</si>
  <si>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</si>
  <si>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</si>
  <si>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</si>
  <si>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</si>
  <si>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</si>
  <si>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</si>
  <si>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</si>
  <si>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</si>
  <si>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</si>
  <si>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</si>
  <si>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</si>
  <si>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</si>
  <si>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</si>
  <si>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</si>
  <si>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</si>
  <si>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</si>
  <si>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</si>
  <si>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</si>
  <si>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</si>
  <si>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</si>
  <si>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</si>
  <si>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</si>
  <si>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</si>
  <si>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</si>
  <si>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</si>
  <si>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</si>
  <si>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</si>
  <si>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</si>
  <si>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</si>
  <si>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</si>
  <si>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</si>
  <si>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</si>
  <si>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</si>
  <si>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</si>
  <si>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</si>
  <si>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</si>
  <si>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</si>
  <si>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</si>
  <si>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</si>
  <si>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</si>
  <si>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</si>
  <si>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</si>
  <si>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</si>
  <si>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</si>
  <si>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</si>
  <si>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</si>
  <si>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</si>
  <si>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</si>
  <si>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</si>
  <si>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</si>
  <si>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</si>
  <si>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</si>
  <si>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</si>
  <si>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</si>
  <si>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</si>
  <si>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</si>
  <si>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</si>
  <si>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</si>
  <si>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</si>
  <si>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</si>
  <si>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</si>
  <si>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</si>
  <si>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</si>
  <si>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</si>
  <si>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</si>
  <si>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</si>
  <si>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</si>
  <si>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</si>
  <si>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</si>
  <si>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</si>
  <si>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</si>
  <si>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</si>
  <si>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</si>
  <si>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</si>
  <si>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</si>
  <si>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</si>
  <si>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</si>
  <si>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</si>
  <si>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</si>
  <si>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</si>
  <si>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</si>
  <si>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</si>
  <si>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</si>
  <si>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</si>
  <si>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</si>
  <si>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</si>
  <si>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</si>
  <si>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</si>
  <si>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</si>
  <si>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</si>
  <si>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</si>
  <si>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</si>
  <si>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</si>
  <si>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</si>
  <si>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</si>
  <si>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</si>
  <si>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</si>
  <si>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</si>
  <si>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</si>
  <si>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</si>
  <si>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</si>
  <si>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</si>
  <si>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</si>
  <si>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</si>
  <si>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</si>
  <si>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</si>
  <si>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</si>
  <si>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</si>
  <si>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</si>
  <si>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</si>
  <si>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</si>
  <si>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</si>
  <si>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</si>
  <si>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</si>
  <si>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</si>
  <si>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</si>
  <si>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</si>
  <si>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</si>
  <si>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</si>
  <si>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</si>
  <si>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</si>
  <si>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</si>
  <si>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</si>
  <si>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</si>
  <si>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</si>
  <si>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</si>
  <si>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</si>
  <si>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</si>
  <si>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</si>
  <si>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</si>
  <si>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</si>
  <si>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</si>
  <si>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</si>
  <si>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</si>
  <si>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</si>
  <si>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</si>
  <si>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</si>
  <si>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</si>
  <si>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</si>
  <si>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</si>
  <si>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</si>
  <si>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</si>
  <si>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</si>
  <si>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</si>
  <si>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</si>
  <si>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</si>
  <si>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</si>
  <si>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</si>
  <si>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</si>
  <si>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</si>
  <si>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</si>
  <si>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</si>
  <si>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</si>
  <si>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</si>
  <si>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</si>
  <si>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</si>
  <si>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</si>
  <si>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</si>
  <si>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</si>
  <si>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</si>
  <si>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</si>
  <si>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</si>
  <si>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</si>
  <si>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</si>
  <si>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</si>
  <si>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</si>
  <si>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</si>
  <si>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</si>
  <si>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</si>
  <si>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</si>
  <si>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</si>
  <si>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</si>
  <si>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</si>
  <si>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</si>
  <si>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</si>
  <si>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</si>
  <si>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</si>
  <si>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</si>
  <si>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</si>
  <si>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</si>
  <si>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</si>
  <si>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</si>
  <si>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</si>
  <si>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</si>
  <si>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</si>
  <si>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</si>
  <si>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</si>
  <si>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</si>
  <si>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</si>
  <si>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</si>
  <si>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</si>
  <si>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</si>
  <si>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</si>
  <si>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</si>
  <si>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</si>
  <si>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</si>
  <si>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</si>
  <si>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</si>
  <si>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</si>
  <si>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</si>
  <si>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</si>
  <si>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</si>
  <si>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</si>
  <si>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</si>
  <si>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</si>
  <si>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</si>
  <si>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</si>
  <si>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</si>
  <si>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</si>
  <si>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</si>
  <si>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</si>
  <si>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</si>
  <si>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</si>
  <si>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</si>
  <si>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</si>
  <si>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</si>
  <si>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</si>
  <si>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</si>
  <si>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</si>
  <si>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</si>
  <si>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</si>
  <si>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</si>
  <si>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</si>
  <si>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</si>
  <si>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</si>
  <si>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</si>
  <si>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</si>
  <si>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</si>
  <si>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</si>
  <si>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</si>
  <si>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</si>
  <si>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</si>
  <si>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</si>
  <si>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</si>
  <si>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</si>
  <si>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</si>
  <si>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</si>
  <si>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</si>
  <si>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</si>
  <si>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</si>
  <si>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</si>
  <si>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</si>
  <si>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</si>
  <si>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</si>
  <si>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</si>
  <si>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</si>
  <si>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</si>
  <si>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</si>
  <si>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</si>
  <si>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</si>
  <si>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</si>
  <si>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</si>
  <si>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</si>
  <si>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</si>
  <si>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</si>
  <si>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</si>
  <si>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</si>
  <si>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</si>
  <si>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</si>
  <si>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</si>
  <si>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</si>
  <si>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</si>
  <si>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</si>
  <si>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</si>
  <si>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</si>
  <si>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</si>
  <si>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</si>
  <si>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</si>
  <si>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</si>
  <si>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</si>
  <si>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</si>
  <si>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</si>
  <si>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</si>
  <si>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</si>
  <si>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</si>
  <si>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</si>
  <si>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</si>
  <si>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</si>
  <si>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</si>
  <si>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</si>
  <si>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</si>
  <si>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</si>
  <si>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</si>
  <si>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</si>
  <si>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</si>
  <si>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</si>
  <si>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</si>
  <si>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</si>
  <si>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</si>
  <si>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</si>
  <si>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</si>
  <si>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</si>
  <si>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</si>
  <si>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</si>
  <si>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</si>
  <si>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</si>
  <si>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</si>
  <si>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</si>
  <si>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</si>
  <si>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</si>
  <si>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</si>
  <si>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</si>
  <si>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</si>
  <si>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</si>
  <si>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</si>
  <si>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</si>
  <si>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</si>
  <si>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</si>
  <si>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</si>
  <si>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</si>
  <si>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</si>
  <si>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</si>
  <si>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</si>
  <si>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</si>
  <si>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</si>
  <si>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</si>
  <si>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</si>
  <si>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</si>
  <si>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</si>
  <si>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</si>
  <si>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</si>
  <si>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</si>
  <si>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</si>
  <si>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</si>
  <si>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</si>
  <si>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</si>
  <si>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</si>
  <si>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</si>
  <si>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</si>
  <si>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</si>
  <si>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</si>
  <si>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</si>
  <si>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</si>
  <si>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</si>
  <si>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</si>
  <si>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</si>
  <si>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</si>
  <si>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</si>
  <si>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</si>
  <si>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</si>
  <si>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</si>
  <si>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</si>
  <si>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</si>
  <si>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</si>
  <si>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</si>
  <si>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</si>
  <si>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</si>
  <si>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</si>
  <si>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</si>
  <si>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</si>
  <si>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</si>
  <si>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</si>
  <si>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</si>
  <si>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</si>
  <si>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</si>
  <si>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</si>
  <si>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</si>
  <si>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</si>
  <si>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</si>
  <si>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</si>
  <si>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</si>
  <si>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</si>
  <si>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</si>
  <si>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</si>
  <si>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</si>
  <si>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</si>
  <si>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</si>
  <si>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</si>
  <si>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</si>
  <si>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</si>
  <si>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</si>
  <si>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</si>
  <si>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</si>
  <si>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</si>
  <si>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</si>
  <si>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</si>
  <si>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</si>
  <si>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</si>
  <si>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</si>
  <si>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</si>
  <si>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</si>
  <si>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</si>
  <si>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</si>
  <si>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</si>
  <si>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</si>
  <si>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</si>
  <si>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</si>
  <si>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</si>
  <si>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</si>
  <si>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</si>
  <si>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</si>
  <si>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</si>
  <si>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</si>
  <si>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</si>
  <si>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</si>
  <si>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</si>
  <si>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</si>
  <si>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</si>
  <si>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</si>
  <si>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</si>
  <si>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</si>
  <si>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</si>
  <si>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</si>
  <si>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</si>
  <si>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</si>
  <si>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</si>
  <si>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</si>
  <si>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</si>
  <si>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</si>
  <si>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</si>
  <si>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</si>
  <si>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</si>
  <si>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</si>
  <si>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</si>
  <si>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</si>
  <si>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</si>
  <si>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</si>
  <si>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</si>
  <si>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</si>
  <si>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</si>
  <si>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</si>
  <si>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</si>
  <si>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</si>
  <si>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</si>
  <si>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</si>
  <si>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</si>
  <si>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</si>
  <si>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</si>
  <si>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</si>
  <si>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</si>
  <si>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</si>
  <si>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</si>
  <si>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</si>
  <si>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</si>
  <si>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</si>
  <si>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</si>
  <si>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</si>
  <si>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</si>
  <si>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</si>
  <si>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</si>
  <si>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</si>
  <si>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</si>
  <si>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</si>
  <si>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</si>
  <si>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</si>
  <si>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</si>
  <si>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</si>
  <si>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</si>
  <si>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</si>
  <si>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</si>
  <si>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</si>
  <si>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</si>
  <si>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</si>
  <si>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</si>
  <si>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</si>
  <si>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</si>
  <si>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</si>
  <si>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</si>
  <si>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</si>
  <si>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</si>
  <si>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</si>
  <si>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</si>
  <si>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</si>
  <si>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</si>
  <si>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</si>
  <si>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</si>
  <si>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</si>
  <si>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</si>
  <si>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</si>
  <si>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</si>
  <si>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</si>
  <si>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</si>
  <si>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</si>
  <si>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</si>
  <si>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</si>
  <si>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</si>
  <si>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</si>
  <si>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</si>
  <si>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</si>
  <si>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</si>
  <si>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</si>
  <si>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</si>
  <si>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</si>
  <si>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</si>
  <si>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</si>
  <si>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</si>
  <si>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</si>
  <si>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</si>
  <si>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</si>
  <si>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</si>
  <si>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</si>
  <si>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</si>
  <si>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</si>
  <si>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</si>
  <si>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</si>
  <si>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</si>
  <si>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</si>
  <si>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</si>
  <si>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</si>
  <si>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</si>
  <si>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</si>
  <si>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</si>
  <si>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</si>
  <si>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</si>
  <si>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</si>
  <si>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</si>
  <si>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</si>
  <si>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</si>
  <si>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</si>
  <si>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</si>
  <si>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</si>
  <si>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</si>
  <si>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</si>
  <si>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</si>
  <si>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</si>
  <si>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</si>
  <si>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</si>
  <si>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</si>
  <si>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</si>
  <si>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</si>
  <si>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</si>
  <si>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</si>
  <si>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</si>
  <si>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</si>
  <si>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</si>
  <si>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</si>
  <si>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</si>
  <si>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</si>
  <si>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</si>
  <si>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</si>
  <si>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</si>
  <si>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</si>
  <si>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</si>
  <si>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</si>
  <si>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</si>
  <si>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</si>
  <si>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</si>
  <si>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</si>
  <si>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</si>
  <si>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</si>
  <si>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</si>
  <si>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</si>
  <si>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</si>
  <si>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</si>
  <si>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</si>
  <si>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</si>
  <si>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</si>
  <si>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</si>
  <si>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</si>
  <si>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</si>
  <si>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</si>
  <si>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</si>
  <si>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</si>
  <si>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</si>
  <si>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</si>
  <si>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</si>
  <si>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</si>
  <si>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</si>
  <si>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</si>
  <si>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</si>
  <si>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</si>
  <si>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</si>
  <si>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</si>
  <si>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</si>
  <si>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</si>
  <si>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</si>
  <si>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</si>
  <si>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</si>
  <si>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</si>
  <si>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</si>
  <si>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</si>
  <si>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</si>
  <si>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</si>
  <si>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</si>
  <si>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</si>
  <si>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</si>
  <si>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</si>
  <si>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</si>
  <si>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</si>
  <si>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</si>
  <si>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</si>
  <si>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</si>
  <si>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</si>
  <si>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</si>
  <si>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</si>
  <si>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</si>
  <si>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</si>
  <si>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</si>
  <si>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</si>
  <si>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</si>
  <si>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</si>
  <si>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</si>
  <si>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</si>
  <si>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</si>
  <si>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</si>
  <si>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</si>
  <si>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</si>
  <si>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</si>
  <si>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</si>
  <si>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</si>
  <si>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</si>
  <si>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</si>
  <si>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</si>
  <si>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</si>
  <si>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</si>
  <si>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</si>
  <si>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</si>
  <si>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</si>
  <si>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</si>
  <si>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</si>
  <si>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</si>
  <si>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</si>
  <si>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</si>
  <si>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</si>
  <si>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</si>
  <si>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</si>
  <si>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</si>
  <si>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</si>
  <si>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</si>
  <si>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</si>
  <si>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</si>
  <si>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</si>
  <si>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</si>
  <si>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</si>
  <si>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</si>
  <si>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</si>
  <si>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</si>
  <si>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</si>
  <si>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</si>
  <si>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</si>
  <si>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</si>
  <si>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</si>
  <si>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</si>
  <si>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</si>
  <si>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</si>
  <si>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</si>
  <si>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</si>
  <si>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</si>
  <si>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</si>
  <si>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</si>
  <si>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</si>
  <si>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</si>
  <si>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</si>
  <si>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</si>
  <si>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</si>
  <si>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</si>
  <si>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</si>
  <si>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</si>
  <si>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</si>
  <si>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</si>
  <si>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</si>
  <si>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</si>
  <si>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</si>
  <si>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</si>
  <si>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</si>
  <si>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</si>
  <si>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</si>
  <si>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</si>
  <si>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</si>
  <si>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</si>
  <si>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</si>
  <si>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</si>
  <si>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</si>
  <si>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</si>
  <si>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</si>
  <si>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</si>
  <si>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</si>
  <si>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</si>
  <si>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</si>
  <si>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</si>
  <si>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</si>
  <si>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</si>
  <si>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</si>
  <si>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</si>
  <si>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</si>
  <si>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</si>
  <si>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</si>
  <si>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</si>
  <si>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</si>
  <si>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</si>
  <si>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</si>
  <si>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</si>
  <si>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</si>
  <si>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</si>
  <si>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</si>
  <si>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</si>
  <si>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</si>
  <si>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</si>
  <si>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</si>
  <si>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</si>
  <si>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</si>
  <si>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</si>
  <si>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</si>
  <si>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</si>
  <si>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</si>
  <si>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</si>
  <si>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</si>
  <si>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</si>
  <si>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</si>
  <si>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</si>
  <si>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</si>
  <si>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</si>
  <si>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</si>
  <si>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</si>
  <si>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</si>
  <si>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</si>
  <si>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</si>
  <si>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</si>
  <si>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</si>
  <si>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</si>
  <si>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</si>
  <si>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</si>
  <si>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</si>
  <si>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</si>
  <si>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</si>
  <si>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</si>
  <si>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</si>
  <si>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</si>
  <si>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</si>
  <si>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</si>
  <si>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</si>
  <si>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</si>
  <si>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</si>
  <si>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</si>
  <si>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</si>
  <si>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</si>
  <si>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</si>
  <si>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</si>
  <si>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</si>
  <si>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</si>
  <si>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</si>
  <si>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</si>
  <si>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</si>
  <si>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</si>
  <si>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</si>
  <si>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</si>
  <si>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</si>
  <si>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</si>
  <si>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</si>
  <si>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</si>
  <si>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</si>
  <si>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</si>
  <si>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</si>
  <si>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</si>
  <si>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</si>
  <si>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</si>
  <si>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</si>
  <si>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</si>
  <si>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</si>
  <si>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</si>
  <si>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</si>
  <si>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</si>
  <si>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</si>
  <si>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</si>
  <si>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</si>
  <si>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</si>
  <si>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</si>
  <si>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</si>
  <si>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</si>
  <si>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</si>
  <si>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</si>
  <si>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</si>
  <si>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</si>
  <si>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</si>
  <si>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</si>
  <si>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</si>
  <si>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</si>
  <si>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</si>
  <si>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</si>
  <si>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</si>
  <si>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</si>
  <si>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</si>
  <si>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</si>
  <si>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</si>
  <si>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</si>
  <si>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</si>
  <si>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</si>
  <si>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</si>
  <si>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</si>
  <si>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</si>
  <si>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</si>
  <si>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</si>
  <si>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</si>
  <si>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</si>
  <si>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</si>
  <si>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</si>
  <si>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</si>
  <si>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</si>
  <si>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</si>
  <si>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</si>
  <si>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</si>
  <si>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</si>
  <si>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</si>
  <si>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</si>
  <si>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</si>
  <si>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</si>
  <si>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</si>
  <si>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</si>
  <si>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</si>
  <si>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</si>
  <si>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</si>
  <si>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</si>
  <si>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</si>
  <si>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</si>
  <si>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</si>
  <si>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</si>
  <si>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</si>
  <si>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</si>
  <si>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</si>
  <si>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</si>
  <si>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</si>
  <si>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</si>
  <si>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</si>
  <si>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</si>
  <si>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</si>
  <si>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</si>
  <si>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</si>
  <si>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</si>
  <si>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</si>
  <si>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</si>
  <si>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</si>
  <si>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</si>
  <si>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</si>
  <si>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</si>
  <si>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</si>
  <si>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</si>
  <si>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</si>
  <si>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</si>
  <si>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</si>
  <si>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</si>
  <si>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</si>
  <si>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</si>
  <si>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</si>
  <si>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</si>
  <si>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</si>
  <si>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</si>
  <si>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</si>
  <si>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</si>
  <si>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</si>
  <si>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</si>
  <si>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</si>
  <si>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</si>
  <si>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</si>
  <si>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</si>
  <si>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</si>
  <si>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</si>
  <si>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</si>
  <si>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</si>
  <si>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</si>
  <si>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</si>
  <si>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</si>
  <si>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</si>
  <si>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</si>
  <si>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</si>
  <si>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</si>
  <si>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</si>
  <si>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</si>
  <si>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</si>
  <si>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</si>
  <si>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</si>
  <si>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</si>
  <si>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</si>
  <si>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</si>
  <si>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</si>
  <si>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</si>
  <si>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</si>
  <si>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</si>
  <si>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</si>
  <si>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</si>
  <si>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</si>
  <si>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</si>
  <si>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</si>
  <si>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</si>
  <si>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</si>
  <si>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</si>
  <si>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</si>
  <si>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</si>
  <si>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</si>
  <si>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</si>
  <si>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</si>
  <si>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</si>
  <si>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</si>
  <si>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</si>
  <si>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</si>
  <si>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</si>
  <si>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</si>
  <si>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</si>
  <si>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</si>
  <si>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</si>
  <si>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</si>
  <si>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</si>
  <si>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</si>
  <si>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</si>
  <si>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</si>
  <si>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</si>
  <si>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</si>
  <si>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</si>
  <si>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</si>
  <si>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</si>
  <si>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</si>
  <si>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</si>
  <si>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</si>
  <si>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</si>
  <si>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</si>
  <si>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</si>
  <si>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</si>
  <si>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</si>
  <si>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</si>
  <si>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</si>
  <si>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</si>
  <si>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</si>
  <si>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</si>
  <si>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</si>
  <si>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</si>
  <si>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</si>
  <si>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</si>
  <si>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</si>
  <si>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</si>
  <si>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</si>
  <si>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</si>
  <si>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</si>
  <si>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</si>
  <si>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</si>
  <si>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</si>
  <si>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</si>
  <si>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</si>
  <si>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</si>
  <si>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</si>
  <si>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</si>
  <si>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</si>
  <si>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</si>
  <si>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</si>
  <si>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</si>
  <si>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</si>
  <si>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</si>
  <si>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</si>
  <si>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</si>
  <si>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</si>
  <si>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</si>
  <si>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</si>
  <si>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</si>
  <si>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</si>
  <si>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</si>
  <si>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</si>
  <si>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</si>
  <si>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</si>
  <si>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</si>
  <si>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</si>
  <si>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</si>
  <si>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</si>
  <si>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</si>
  <si>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</si>
  <si>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</si>
  <si>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</si>
  <si>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</si>
  <si>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</si>
  <si>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</si>
  <si>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</si>
  <si>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</si>
  <si>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</si>
  <si>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</si>
  <si>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</si>
  <si>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</si>
  <si>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</si>
  <si>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</si>
  <si>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</si>
  <si>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</si>
  <si>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</si>
  <si>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</si>
  <si>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</si>
  <si>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</si>
  <si>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</si>
  <si>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</si>
  <si>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</si>
  <si>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</si>
  <si>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</si>
  <si>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</si>
  <si>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</si>
  <si>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</si>
  <si>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</si>
  <si>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</si>
  <si>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</si>
  <si>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</si>
  <si>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</si>
  <si>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</si>
  <si>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</si>
  <si>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</si>
  <si>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</si>
  <si>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</si>
  <si>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</si>
  <si>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</si>
  <si>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</si>
  <si>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</si>
  <si>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</si>
  <si>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</si>
  <si>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</si>
  <si>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</si>
  <si>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</si>
  <si>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</si>
  <si>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</si>
  <si>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</si>
  <si>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</si>
  <si>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</si>
  <si>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</si>
  <si>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</si>
  <si>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</si>
  <si>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</si>
  <si>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</si>
  <si>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</si>
  <si>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</si>
  <si>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</si>
  <si>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</si>
  <si>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</si>
  <si>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</si>
  <si>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</si>
  <si>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</si>
  <si>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</si>
  <si>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</si>
  <si>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</si>
  <si>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</si>
  <si>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</si>
  <si>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</si>
  <si>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</si>
  <si>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</si>
  <si>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</si>
  <si>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</si>
  <si>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</si>
  <si>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</si>
  <si>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</si>
  <si>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</si>
  <si>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</si>
  <si>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</si>
  <si>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</si>
  <si>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</si>
  <si>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</si>
  <si>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</si>
  <si>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</si>
  <si>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</si>
  <si>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</si>
  <si>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</si>
  <si>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</si>
  <si>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</si>
  <si>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</si>
  <si>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</si>
  <si>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</si>
  <si>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</si>
  <si>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</si>
  <si>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</si>
  <si>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</si>
  <si>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</si>
  <si>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</si>
  <si>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</si>
  <si>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</si>
  <si>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</si>
  <si>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</si>
  <si>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</si>
  <si>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</si>
  <si>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</si>
  <si>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</si>
  <si>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</si>
  <si>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</si>
  <si>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</si>
  <si>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</si>
  <si>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</si>
  <si>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</si>
  <si>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</si>
  <si>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</si>
  <si>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</si>
  <si>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</si>
  <si>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</si>
  <si>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</si>
  <si>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</si>
  <si>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</si>
  <si>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</si>
  <si>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</si>
  <si>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</si>
  <si>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</si>
  <si>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</si>
  <si>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</si>
  <si>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</si>
  <si>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</si>
  <si>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</si>
  <si>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</si>
  <si>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</si>
  <si>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</si>
  <si>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</si>
  <si>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</si>
  <si>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</si>
  <si>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</si>
  <si>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</si>
  <si>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</si>
  <si>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</si>
  <si>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</si>
  <si>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</si>
  <si>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</si>
  <si>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</si>
  <si>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</si>
  <si>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</si>
  <si>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</si>
  <si>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</si>
  <si>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</si>
  <si>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</si>
  <si>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</si>
  <si>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</si>
  <si>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</si>
  <si>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</si>
  <si>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</si>
  <si>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</si>
  <si>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</si>
  <si>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</si>
  <si>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</si>
  <si>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</si>
  <si>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</si>
  <si>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</si>
  <si>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</si>
  <si>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</si>
  <si>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</si>
  <si>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</si>
  <si>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</si>
  <si>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</si>
  <si>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</si>
  <si>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</si>
  <si>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</si>
  <si>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</si>
  <si>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</si>
  <si>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</si>
  <si>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</si>
  <si>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</si>
  <si>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</si>
  <si>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</si>
  <si>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</si>
  <si>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</si>
  <si>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</si>
  <si>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</si>
  <si>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</si>
  <si>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</si>
  <si>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</si>
  <si>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</si>
  <si>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</si>
  <si>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</si>
  <si>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</si>
  <si>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</si>
  <si>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</si>
  <si>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</si>
  <si>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</si>
  <si>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</si>
  <si>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</si>
  <si>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</si>
  <si>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</si>
  <si>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</si>
  <si>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</si>
  <si>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</si>
  <si>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</si>
  <si>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</si>
  <si>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</si>
  <si>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</si>
  <si>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</si>
  <si>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</si>
  <si>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</si>
  <si>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</si>
  <si>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</si>
  <si>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</si>
  <si>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</si>
  <si>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</si>
  <si>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</si>
  <si>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</si>
  <si>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</si>
  <si>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</si>
  <si>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</si>
  <si>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</si>
  <si>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</si>
  <si>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</si>
  <si>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</si>
  <si>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</si>
  <si>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</si>
  <si>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</si>
  <si>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</si>
  <si>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</si>
  <si>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</si>
  <si>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</si>
  <si>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</si>
  <si>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</si>
  <si>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</si>
  <si>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</si>
  <si>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</si>
  <si>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</si>
  <si>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</si>
  <si>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</si>
  <si>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</si>
  <si>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</si>
  <si>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</si>
  <si>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</si>
  <si>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</si>
  <si>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</si>
  <si>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</si>
  <si>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</si>
  <si>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</si>
  <si>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</si>
  <si>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</si>
  <si>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</si>
  <si>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</si>
  <si>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</si>
  <si>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</si>
  <si>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</si>
  <si>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</si>
  <si>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</si>
  <si>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</si>
  <si>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</si>
  <si>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</si>
  <si>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</si>
  <si>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</si>
  <si>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</si>
  <si>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</si>
  <si>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</si>
  <si>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</si>
  <si>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</si>
  <si>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</si>
  <si>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</si>
  <si>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</si>
  <si>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</si>
  <si>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</si>
  <si>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</si>
  <si>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</si>
  <si>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</si>
  <si>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</si>
  <si>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</si>
  <si>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</si>
  <si>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</si>
  <si>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</si>
  <si>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</si>
  <si>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</si>
  <si>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</si>
  <si>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</si>
  <si>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</si>
  <si>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</si>
  <si>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</si>
  <si>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</si>
  <si>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</si>
  <si>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</si>
  <si>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</si>
  <si>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</si>
  <si>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</si>
  <si>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</si>
  <si>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</si>
  <si>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</si>
  <si>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</si>
  <si>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</si>
  <si>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</si>
  <si>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</si>
  <si>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</si>
  <si>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</si>
  <si>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</si>
  <si>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</si>
  <si>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</si>
  <si>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</si>
  <si>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</si>
  <si>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</si>
  <si>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</si>
  <si>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</si>
  <si>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</si>
  <si>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</si>
  <si>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</si>
  <si>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</si>
  <si>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</si>
  <si>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</si>
  <si>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</si>
  <si>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</si>
  <si>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</si>
  <si>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</si>
  <si>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</si>
  <si>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</si>
  <si>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</si>
  <si>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</si>
  <si>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</si>
  <si>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</si>
  <si>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</si>
  <si>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</si>
  <si>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</si>
  <si>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</si>
  <si>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</si>
  <si>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</si>
  <si>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</si>
  <si>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</si>
  <si>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</si>
  <si>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</si>
  <si>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</si>
  <si>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</si>
  <si>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</si>
  <si>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</si>
  <si>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</si>
  <si>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</si>
  <si>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</si>
  <si>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</si>
  <si>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</si>
  <si>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</si>
  <si>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</si>
  <si>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</si>
  <si>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</si>
  <si>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</si>
  <si>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</si>
  <si>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</si>
  <si>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</si>
  <si>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</si>
  <si>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</si>
  <si>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</si>
  <si>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</si>
  <si>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</si>
  <si>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</si>
  <si>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</si>
  <si>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</si>
  <si>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</si>
  <si>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</si>
  <si>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</si>
  <si>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</si>
  <si>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</si>
  <si>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</si>
  <si>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</si>
  <si>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</si>
  <si>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</si>
  <si>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</si>
  <si>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</si>
  <si>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</si>
  <si>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</si>
  <si>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</si>
  <si>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</si>
  <si>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</si>
  <si>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</si>
  <si>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</si>
  <si>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</si>
  <si>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</si>
  <si>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</si>
  <si>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</si>
  <si>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</si>
  <si>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</si>
  <si>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</si>
  <si>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</si>
  <si>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</si>
  <si>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</si>
  <si>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</si>
  <si>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</si>
  <si>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</si>
  <si>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</si>
  <si>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</si>
  <si>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</si>
  <si>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</si>
  <si>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</si>
  <si>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</si>
  <si>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</si>
  <si>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</si>
  <si>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</si>
  <si>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</si>
  <si>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</si>
  <si>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</si>
  <si>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</si>
  <si>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</si>
  <si>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</si>
  <si>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</si>
  <si>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</si>
  <si>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</si>
  <si>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</si>
  <si>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</si>
  <si>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</si>
  <si>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</si>
  <si>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</si>
  <si>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</si>
  <si>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</si>
  <si>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</si>
  <si>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</si>
  <si>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</si>
  <si>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</si>
  <si>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</si>
  <si>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</si>
  <si>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</si>
  <si>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</si>
  <si>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</si>
  <si>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</si>
  <si>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</si>
  <si>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</si>
  <si>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</si>
  <si>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</si>
  <si>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</si>
  <si>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</si>
  <si>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</si>
  <si>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</si>
  <si>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</si>
  <si>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</si>
  <si>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</si>
  <si>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</si>
  <si>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</si>
  <si>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</si>
  <si>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</si>
  <si>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</si>
  <si>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</si>
  <si>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</si>
  <si>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</si>
  <si>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</si>
  <si>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</si>
  <si>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</si>
  <si>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</si>
  <si>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</si>
  <si>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</si>
  <si>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</si>
  <si>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</si>
  <si>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</si>
  <si>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</si>
  <si>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</si>
  <si>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</si>
  <si>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</si>
  <si>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</si>
  <si>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</si>
  <si>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</si>
  <si>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</si>
  <si>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</si>
  <si>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</si>
  <si>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</si>
  <si>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</si>
  <si>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</si>
  <si>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</si>
  <si>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</si>
  <si>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</si>
  <si>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</si>
  <si>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</si>
  <si>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</si>
  <si>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</si>
  <si>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</si>
  <si>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</si>
  <si>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</si>
  <si>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</si>
  <si>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</si>
  <si>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</si>
  <si>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</si>
  <si>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</si>
  <si>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</si>
  <si>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</si>
  <si>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</si>
  <si>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</si>
  <si>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</si>
  <si>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</si>
  <si>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</si>
  <si>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</si>
  <si>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</si>
  <si>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</si>
  <si>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</si>
  <si>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</si>
  <si>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</si>
  <si>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</si>
  <si>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</si>
  <si>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</si>
  <si>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</si>
  <si>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</si>
  <si>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</si>
  <si>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</si>
  <si>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</si>
  <si>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</si>
  <si>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</si>
  <si>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</si>
  <si>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</si>
  <si>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</si>
  <si>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</si>
  <si>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</si>
  <si>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</si>
  <si>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</si>
  <si>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</si>
  <si>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</si>
  <si>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</si>
  <si>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</si>
  <si>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</si>
  <si>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</si>
  <si>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</si>
  <si>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</si>
  <si>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</si>
  <si>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</si>
  <si>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</si>
  <si>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</si>
  <si>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</si>
  <si>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</si>
  <si>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</si>
  <si>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</si>
  <si>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</si>
  <si>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</si>
  <si>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</si>
  <si>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</si>
  <si>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</si>
  <si>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</si>
  <si>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</si>
  <si>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</si>
  <si>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</si>
  <si>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</si>
  <si>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</si>
  <si>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</si>
  <si>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</si>
  <si>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</si>
  <si>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</si>
  <si>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</si>
  <si>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</si>
  <si>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</si>
  <si>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</si>
  <si>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</si>
  <si>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</si>
  <si>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</si>
  <si>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</si>
  <si>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</si>
  <si>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</si>
  <si>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</si>
  <si>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</si>
  <si>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</si>
  <si>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</si>
  <si>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</si>
  <si>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</si>
  <si>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</si>
  <si>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</si>
  <si>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</si>
  <si>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</si>
  <si>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</si>
  <si>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</si>
  <si>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</si>
  <si>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</si>
  <si>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</si>
  <si>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</si>
  <si>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</si>
  <si>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</si>
  <si>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</si>
  <si>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</si>
  <si>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</si>
  <si>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</si>
  <si>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</si>
  <si>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</si>
  <si>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</si>
  <si>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</si>
  <si>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</si>
  <si>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</si>
  <si>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</si>
  <si>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</si>
  <si>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</si>
  <si>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</si>
  <si>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</si>
  <si>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</si>
  <si>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</si>
  <si>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</si>
  <si>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</si>
  <si>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</si>
  <si>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</si>
  <si>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</si>
  <si>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</si>
  <si>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</si>
  <si>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</si>
  <si>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</si>
  <si>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</si>
  <si>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</si>
  <si>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</si>
  <si>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</si>
  <si>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</si>
  <si>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</si>
  <si>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</si>
  <si>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</si>
  <si>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</si>
  <si>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</si>
  <si>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</si>
  <si>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</si>
  <si>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</si>
  <si>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</si>
  <si>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</si>
  <si>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</si>
  <si>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</si>
  <si>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</si>
  <si>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</si>
  <si>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</si>
  <si>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</si>
  <si>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</si>
  <si>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</si>
  <si>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</si>
  <si>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</si>
  <si>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</si>
  <si>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</si>
  <si>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</si>
  <si>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</si>
  <si>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</si>
  <si>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</si>
  <si>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</si>
  <si>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</si>
  <si>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</si>
  <si>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</si>
  <si>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</si>
  <si>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</si>
  <si>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</si>
  <si>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</si>
  <si>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</si>
  <si>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</si>
  <si>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</si>
  <si>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</si>
  <si>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</si>
  <si>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</si>
  <si>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</si>
  <si>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</si>
  <si>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</si>
  <si>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</si>
  <si>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</si>
  <si>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</si>
  <si>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</si>
  <si>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</si>
  <si>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</si>
  <si>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</si>
  <si>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</si>
  <si>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</si>
  <si>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</si>
  <si>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</si>
  <si>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</si>
  <si>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</si>
  <si>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</si>
  <si>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</si>
  <si>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</si>
  <si>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</si>
  <si>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</si>
  <si>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</si>
  <si>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</si>
  <si>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</si>
  <si>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</si>
  <si>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</si>
  <si>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</si>
  <si>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</si>
  <si>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</si>
  <si>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</si>
  <si>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</si>
  <si>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</si>
  <si>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</si>
  <si>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</si>
  <si>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</si>
  <si>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</si>
  <si>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</si>
  <si>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</si>
  <si>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</si>
  <si>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</si>
  <si>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</si>
  <si>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</si>
  <si>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</si>
  <si>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</si>
  <si>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</si>
  <si>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</si>
  <si>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</si>
  <si>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</si>
  <si>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</si>
  <si>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</si>
  <si>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</si>
  <si>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</si>
  <si>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</si>
  <si>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</si>
  <si>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</si>
  <si>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</si>
  <si>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</si>
  <si>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</si>
  <si>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</si>
  <si>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</si>
  <si>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</si>
  <si>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</si>
  <si>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</si>
  <si>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</si>
  <si>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</si>
  <si>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</si>
  <si>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</si>
  <si>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</si>
  <si>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</si>
  <si>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</si>
  <si>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</si>
  <si>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</si>
  <si>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</si>
  <si>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</si>
  <si>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</si>
  <si>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</si>
  <si>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</si>
  <si>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</si>
  <si>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</si>
  <si>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</si>
  <si>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</si>
  <si>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</si>
  <si>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</si>
  <si>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</si>
  <si>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</si>
  <si>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</si>
  <si>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</si>
  <si>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</si>
  <si>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</si>
  <si>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</si>
  <si>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</si>
  <si>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</si>
  <si>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</si>
  <si>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</si>
  <si>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</si>
  <si>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</si>
  <si>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</si>
  <si>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</si>
  <si>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</si>
  <si>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</si>
  <si>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</si>
  <si>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</si>
  <si>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</si>
  <si>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</si>
  <si>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</si>
  <si>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</si>
  <si>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</si>
  <si>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</si>
  <si>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</si>
  <si>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</si>
  <si>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</si>
  <si>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</si>
  <si>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</si>
  <si>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</si>
  <si>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</si>
  <si>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</si>
  <si>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</si>
  <si>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</si>
  <si>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</si>
  <si>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</si>
  <si>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</si>
  <si>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</si>
  <si>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</si>
  <si>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</si>
  <si>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</si>
  <si>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</si>
  <si>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</si>
  <si>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</si>
  <si>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</si>
  <si>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</si>
  <si>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</si>
  <si>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</si>
  <si>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</si>
  <si>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</si>
  <si>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</si>
  <si>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</si>
  <si>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</si>
  <si>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</si>
  <si>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</si>
  <si>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</si>
  <si>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</si>
  <si>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</si>
  <si>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</si>
  <si>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</si>
  <si>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</si>
  <si>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</si>
  <si>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</si>
  <si>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</si>
  <si>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</si>
  <si>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</si>
  <si>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</si>
  <si>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</si>
  <si>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</si>
  <si>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</si>
  <si>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</si>
  <si>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</si>
  <si>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</si>
  <si>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</si>
  <si>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</si>
  <si>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</si>
  <si>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</si>
  <si>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</si>
  <si>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</si>
  <si>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</si>
  <si>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</si>
  <si>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</si>
  <si>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</si>
  <si>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</si>
  <si>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</si>
  <si>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</si>
  <si>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</si>
  <si>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</si>
  <si>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</si>
  <si>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</si>
  <si>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</si>
  <si>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</si>
  <si>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</si>
  <si>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</si>
  <si>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</si>
  <si>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</si>
  <si>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</si>
  <si>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</si>
  <si>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</si>
  <si>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</si>
  <si>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</si>
  <si>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</si>
  <si>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</si>
  <si>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</si>
  <si>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</si>
  <si>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</si>
  <si>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</si>
  <si>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</si>
  <si>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</si>
  <si>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</si>
  <si>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</si>
  <si>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</si>
  <si>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</si>
  <si>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</si>
  <si>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</si>
  <si>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</si>
  <si>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</si>
  <si>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</si>
  <si>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</si>
  <si>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</si>
  <si>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</si>
  <si>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</si>
  <si>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</si>
  <si>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</si>
  <si>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</si>
  <si>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</si>
  <si>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</si>
  <si>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</si>
  <si>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</si>
  <si>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</si>
  <si>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</si>
  <si>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</si>
  <si>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</si>
  <si>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</si>
  <si>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</si>
  <si>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</si>
  <si>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</si>
  <si>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</si>
  <si>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</si>
  <si>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</si>
  <si>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</si>
  <si>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</si>
  <si>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</si>
  <si>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</si>
  <si>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</si>
  <si>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</si>
  <si>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</si>
  <si>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</si>
  <si>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</si>
  <si>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</si>
  <si>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</si>
  <si>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</si>
  <si>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</si>
  <si>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</si>
  <si>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</si>
  <si>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</si>
  <si>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</si>
  <si>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</si>
  <si>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</si>
  <si>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</si>
  <si>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</si>
  <si>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</si>
  <si>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</si>
  <si>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</si>
  <si>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</si>
  <si>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</si>
  <si>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</si>
  <si>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</si>
  <si>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</si>
  <si>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</si>
  <si>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</si>
  <si>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</si>
  <si>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</si>
  <si>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</si>
  <si>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</si>
  <si>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</si>
  <si>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</si>
  <si>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</si>
  <si>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</si>
  <si>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</si>
  <si>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</si>
  <si>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</si>
  <si>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</si>
  <si>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</si>
  <si>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</si>
  <si>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</si>
  <si>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</si>
  <si>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</si>
  <si>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</si>
  <si>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</si>
  <si>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</si>
  <si>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</si>
  <si>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</si>
  <si>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</si>
  <si>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</si>
  <si>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</si>
  <si>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</si>
  <si>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</si>
  <si>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</si>
  <si>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</si>
  <si>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</si>
  <si>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</si>
  <si>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</si>
  <si>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</si>
  <si>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</si>
  <si>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</si>
  <si>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</si>
  <si>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</si>
  <si>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</si>
  <si>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</si>
  <si>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</si>
  <si>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</si>
  <si>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</si>
  <si>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</si>
  <si>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</si>
  <si>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</si>
  <si>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</si>
  <si>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</si>
  <si>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</si>
  <si>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</si>
  <si>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</si>
  <si>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</si>
  <si>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</si>
  <si>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</si>
  <si>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</si>
  <si>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</si>
  <si>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</si>
  <si>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</si>
  <si>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</si>
  <si>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</si>
  <si>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</si>
  <si>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</si>
  <si>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</si>
  <si>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</si>
  <si>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</si>
  <si>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</si>
  <si>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</si>
  <si>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</si>
  <si>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</si>
  <si>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</si>
  <si>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</si>
  <si>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</si>
  <si>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</si>
  <si>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</si>
  <si>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</si>
  <si>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</si>
  <si>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</si>
  <si>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</si>
  <si>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</si>
  <si>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</si>
  <si>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</si>
  <si>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</si>
  <si>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</si>
  <si>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</si>
  <si>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</si>
  <si>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</si>
  <si>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</si>
  <si>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</si>
  <si>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</si>
  <si>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</si>
  <si>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</si>
  <si>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</si>
  <si>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</si>
  <si>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</si>
  <si>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</si>
  <si>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</si>
  <si>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</si>
  <si>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</si>
  <si>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</si>
  <si>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</si>
  <si>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</si>
  <si>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</si>
  <si>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</si>
  <si>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</si>
  <si>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</si>
  <si>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</si>
  <si>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</si>
  <si>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</si>
  <si>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</si>
  <si>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</si>
  <si>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</si>
  <si>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</si>
  <si>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</si>
  <si>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</si>
  <si>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</si>
  <si>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</si>
  <si>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</si>
  <si>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</si>
  <si>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</si>
  <si>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</si>
  <si>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</si>
  <si>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</si>
  <si>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</si>
  <si>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</si>
  <si>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</si>
  <si>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</si>
  <si>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</si>
  <si>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</si>
  <si>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</si>
  <si>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</si>
  <si>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</si>
  <si>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</si>
  <si>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</si>
  <si>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</si>
  <si>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</si>
  <si>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</si>
  <si>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</si>
  <si>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</si>
  <si>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</si>
  <si>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</si>
  <si>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</si>
  <si>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</si>
  <si>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</si>
  <si>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</si>
  <si>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</si>
  <si>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</si>
  <si>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</si>
  <si>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</si>
  <si>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</si>
  <si>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</si>
  <si>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</si>
  <si>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</si>
  <si>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</si>
  <si>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</si>
  <si>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</si>
  <si>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</si>
  <si>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</si>
  <si>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</si>
  <si>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</si>
  <si>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</si>
  <si>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</si>
  <si>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</si>
  <si>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</si>
  <si>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</si>
  <si>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</si>
  <si>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</si>
  <si>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</si>
  <si>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</si>
  <si>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</si>
  <si>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</si>
  <si>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</si>
  <si>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</si>
  <si>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</si>
  <si>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</si>
  <si>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</si>
  <si>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</si>
  <si>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</si>
  <si>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</si>
  <si>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</si>
  <si>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</si>
  <si>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</si>
  <si>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</si>
  <si>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</si>
  <si>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</si>
  <si>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</si>
  <si>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</si>
  <si>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</si>
  <si>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</si>
  <si>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</si>
  <si>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</si>
  <si>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</si>
  <si>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</si>
  <si>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</si>
  <si>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</si>
  <si>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</si>
  <si>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</si>
  <si>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</si>
  <si>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</si>
  <si>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</si>
  <si>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</si>
  <si>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</si>
  <si>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</si>
  <si>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</si>
  <si>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</si>
  <si>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</si>
  <si>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</si>
  <si>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</si>
  <si>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</si>
  <si>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</si>
  <si>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</si>
  <si>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</si>
  <si>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</si>
  <si>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</si>
  <si>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</si>
  <si>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</si>
  <si>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</si>
  <si>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</si>
  <si>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</si>
  <si>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</si>
  <si>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</si>
  <si>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</si>
  <si>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</si>
  <si>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</si>
  <si>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</si>
  <si>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</si>
  <si>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</si>
  <si>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</si>
  <si>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</si>
  <si>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</si>
  <si>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</si>
  <si>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</si>
  <si>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</si>
  <si>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</si>
  <si>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</si>
  <si>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</si>
  <si>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</si>
  <si>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</si>
  <si>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</si>
  <si>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</si>
  <si>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</si>
  <si>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</si>
  <si>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</si>
  <si>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</si>
  <si>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</si>
  <si>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</si>
  <si>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</si>
  <si>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</si>
  <si>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</si>
  <si>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</si>
  <si>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</si>
  <si>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</si>
  <si>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</si>
  <si>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</si>
  <si>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</si>
  <si>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</si>
  <si>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</si>
  <si>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</si>
  <si>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</si>
  <si>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</si>
  <si>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</si>
  <si>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</si>
  <si>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</si>
  <si>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</si>
  <si>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</si>
  <si>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</si>
  <si>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</si>
  <si>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</si>
  <si>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</si>
  <si>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</si>
  <si>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</si>
  <si>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</si>
  <si>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</si>
  <si>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</si>
  <si>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</si>
  <si>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</si>
  <si>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</si>
  <si>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</si>
  <si>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</si>
  <si>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</si>
  <si>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</si>
  <si>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</si>
  <si>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</si>
  <si>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</si>
  <si>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</si>
  <si>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</si>
  <si>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</si>
  <si>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</si>
  <si>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</si>
  <si>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</si>
  <si>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</si>
  <si>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</si>
  <si>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</si>
  <si>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</si>
  <si>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</si>
  <si>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</si>
  <si>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</si>
  <si>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</si>
  <si>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</si>
  <si>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</si>
  <si>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</si>
  <si>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</si>
  <si>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</si>
  <si>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</si>
  <si>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</si>
  <si>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</si>
  <si>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</si>
  <si>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</si>
  <si>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</si>
  <si>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</si>
  <si>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</si>
  <si>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</si>
  <si>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</si>
  <si>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</si>
  <si>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</si>
  <si>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</si>
  <si>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</si>
  <si>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</si>
  <si>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</si>
  <si>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</si>
  <si>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</si>
  <si>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</si>
  <si>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</si>
  <si>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</si>
  <si>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</si>
  <si>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</si>
  <si>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</si>
  <si>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</si>
  <si>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</si>
  <si>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</si>
  <si>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</si>
  <si>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</si>
  <si>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</si>
  <si>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</si>
  <si>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</si>
  <si>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</si>
  <si>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</si>
  <si>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</si>
  <si>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</si>
  <si>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</si>
  <si>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</si>
  <si>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</si>
  <si>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</si>
  <si>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</si>
  <si>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</si>
  <si>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</si>
  <si>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</si>
  <si>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</si>
  <si>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</si>
  <si>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</si>
  <si>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</si>
  <si>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</si>
  <si>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</si>
  <si>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</si>
  <si>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</si>
  <si>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</si>
  <si>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</si>
  <si>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</si>
  <si>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</si>
  <si>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</si>
  <si>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</si>
  <si>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</si>
  <si>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</si>
  <si>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</si>
  <si>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</si>
  <si>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</si>
  <si>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</si>
  <si>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</si>
  <si>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</si>
  <si>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</si>
  <si>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</si>
  <si>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</si>
  <si>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</si>
  <si>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</si>
  <si>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</si>
  <si>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</si>
  <si>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</si>
  <si>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</si>
  <si>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</si>
  <si>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</si>
  <si>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</si>
  <si>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</si>
  <si>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</si>
  <si>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</si>
  <si>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</si>
  <si>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</si>
  <si>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</si>
  <si>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</si>
  <si>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</si>
  <si>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</si>
  <si>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</si>
  <si>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</si>
  <si>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</si>
  <si>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</si>
  <si>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</si>
  <si>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</si>
  <si>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</si>
  <si>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</si>
  <si>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</si>
  <si>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</si>
  <si>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</si>
  <si>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</si>
  <si>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</si>
  <si>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</si>
  <si>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</si>
  <si>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</si>
  <si>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</si>
  <si>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</si>
  <si>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</si>
  <si>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</si>
  <si>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</si>
  <si>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</si>
  <si>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</si>
  <si>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</si>
  <si>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</si>
  <si>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</si>
  <si>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</si>
  <si>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</si>
  <si>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</si>
  <si>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</si>
  <si>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</si>
  <si>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</si>
  <si>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</si>
  <si>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</si>
  <si>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</si>
  <si>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</si>
  <si>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</si>
  <si>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</si>
  <si>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</si>
  <si>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</si>
  <si>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</si>
  <si>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</si>
  <si>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</si>
  <si>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</si>
  <si>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</si>
  <si>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</si>
  <si>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</si>
  <si>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</si>
  <si>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</si>
  <si>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</si>
  <si>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</si>
  <si>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</si>
  <si>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</si>
  <si>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</si>
  <si>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</si>
  <si>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</si>
  <si>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</si>
  <si>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</si>
  <si>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</si>
  <si>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</si>
  <si>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</si>
  <si>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</si>
  <si>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</si>
  <si>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</si>
  <si>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</si>
  <si>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</si>
  <si>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</si>
  <si>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</si>
  <si>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</si>
  <si>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</si>
  <si>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</si>
  <si>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</si>
  <si>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</si>
  <si>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</si>
  <si>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</si>
  <si>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</si>
  <si>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</si>
  <si>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</si>
  <si>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</si>
  <si>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</si>
  <si>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</si>
  <si>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</si>
  <si>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</si>
  <si>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</si>
  <si>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</si>
  <si>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</si>
  <si>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</si>
  <si>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</si>
  <si>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</si>
  <si>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</si>
  <si>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</si>
  <si>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</si>
  <si>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</si>
  <si>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</si>
  <si>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</si>
  <si>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</si>
  <si>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</si>
  <si>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</si>
  <si>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</si>
  <si>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</si>
  <si>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</si>
  <si>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</si>
  <si>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</si>
  <si>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</si>
  <si>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</si>
  <si>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</si>
  <si>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</si>
  <si>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</si>
  <si>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</si>
  <si>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</si>
  <si>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</si>
  <si>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</si>
  <si>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</si>
  <si>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</si>
  <si>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</si>
  <si>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</si>
  <si>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</si>
  <si>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</si>
  <si>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</si>
  <si>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</si>
  <si>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</si>
  <si>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</si>
  <si>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</si>
  <si>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</si>
  <si>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</si>
  <si>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</si>
  <si>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</si>
  <si>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</si>
  <si>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</si>
  <si>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</si>
  <si>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</si>
  <si>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</si>
  <si>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</si>
  <si>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</si>
  <si>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</si>
  <si>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</si>
  <si>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</si>
  <si>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</si>
  <si>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</si>
  <si>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</si>
  <si>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</si>
  <si>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</si>
  <si>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</si>
  <si>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</si>
  <si>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</si>
  <si>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</si>
  <si>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</si>
  <si>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</si>
  <si>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</si>
  <si>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</si>
  <si>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</si>
  <si>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</si>
  <si>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</si>
  <si>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</si>
  <si>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</si>
  <si>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</si>
  <si>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</si>
  <si>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</si>
  <si>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</si>
  <si>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</si>
  <si>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</si>
  <si>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</si>
  <si>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</si>
  <si>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</si>
  <si>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</si>
  <si>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</si>
  <si>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</si>
  <si>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</si>
  <si>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</si>
  <si>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</si>
  <si>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</si>
  <si>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</si>
  <si>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</si>
  <si>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</si>
  <si>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</si>
  <si>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</si>
  <si>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</si>
  <si>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</si>
  <si>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</si>
  <si>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</si>
  <si>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</si>
  <si>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</si>
  <si>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</si>
  <si>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</si>
  <si>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</si>
  <si>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</si>
  <si>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</si>
  <si>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</si>
  <si>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</si>
  <si>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</si>
  <si>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</si>
  <si>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</si>
  <si>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</si>
  <si>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</si>
  <si>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</si>
  <si>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</si>
  <si>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</si>
  <si>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</si>
  <si>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</si>
  <si>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</si>
  <si>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</si>
  <si>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</si>
  <si>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</si>
  <si>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</si>
  <si>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</si>
  <si>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</si>
  <si>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</si>
  <si>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</si>
  <si>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</si>
  <si>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</si>
  <si>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</si>
  <si>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</si>
  <si>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</si>
  <si>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</si>
  <si>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</si>
  <si>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</si>
  <si>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</si>
  <si>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</si>
  <si>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</si>
  <si>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</si>
  <si>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</si>
  <si>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</si>
  <si>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</si>
  <si>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</si>
  <si>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</si>
  <si>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</si>
  <si>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</si>
  <si>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</si>
  <si>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</si>
  <si>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</si>
  <si>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</si>
  <si>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</si>
  <si>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</si>
  <si>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</si>
  <si>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</si>
  <si>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</si>
  <si>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</si>
  <si>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</si>
  <si>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</si>
  <si>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</si>
  <si>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</si>
  <si>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</si>
  <si>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</si>
  <si>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</si>
  <si>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</si>
  <si>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</si>
  <si>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</si>
  <si>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</si>
  <si>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</si>
  <si>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</si>
  <si>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</si>
  <si>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</si>
  <si>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</si>
  <si>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</si>
  <si>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</si>
  <si>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</si>
  <si>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</si>
  <si>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</si>
  <si>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</si>
  <si>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</si>
  <si>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</si>
  <si>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</si>
  <si>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</si>
  <si>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</si>
  <si>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</si>
  <si>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</si>
  <si>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</si>
  <si>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</si>
  <si>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</si>
  <si>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</si>
  <si>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</si>
  <si>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</si>
  <si>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</si>
  <si>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</si>
  <si>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</si>
  <si>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</si>
  <si>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</si>
  <si>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</si>
  <si>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</si>
  <si>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</si>
  <si>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</si>
  <si>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</si>
  <si>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</si>
  <si>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</si>
  <si>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</si>
  <si>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</si>
  <si>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</si>
  <si>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</si>
  <si>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</si>
  <si>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</si>
  <si>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</si>
  <si>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</si>
  <si>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</si>
  <si>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</si>
  <si>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</si>
  <si>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</si>
  <si>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</si>
  <si>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</si>
  <si>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</si>
  <si>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</si>
  <si>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</si>
  <si>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</si>
  <si>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</si>
  <si>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</si>
  <si>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</si>
  <si>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</si>
  <si>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</si>
  <si>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</si>
  <si>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</si>
  <si>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</si>
  <si>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</si>
  <si>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</si>
  <si>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</si>
  <si>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</si>
  <si>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</si>
  <si>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</si>
  <si>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</si>
  <si>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</si>
  <si>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</si>
  <si>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</si>
  <si>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</si>
  <si>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</si>
  <si>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</si>
  <si>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</si>
  <si>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</si>
  <si>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</si>
  <si>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</si>
  <si>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</si>
  <si>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</si>
  <si>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</si>
  <si>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</si>
  <si>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</si>
  <si>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</si>
  <si>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</si>
  <si>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</si>
  <si>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</si>
  <si>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</si>
  <si>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</si>
  <si>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</si>
  <si>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</si>
  <si>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</si>
  <si>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</si>
  <si>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</si>
  <si>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</si>
  <si>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</si>
  <si>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</si>
  <si>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</si>
  <si>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</si>
  <si>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</si>
  <si>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</si>
  <si>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</si>
  <si>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</si>
  <si>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</si>
  <si>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</si>
  <si>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</si>
  <si>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</si>
  <si>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</si>
  <si>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</si>
  <si>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</si>
  <si>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</si>
  <si>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</si>
  <si>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</si>
  <si>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</si>
  <si>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</si>
  <si>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</si>
  <si>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</si>
  <si>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</si>
  <si>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</si>
  <si>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</si>
  <si>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</si>
  <si>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</si>
  <si>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</si>
  <si>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</si>
  <si>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</si>
  <si>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</si>
  <si>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</si>
  <si>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</si>
  <si>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</si>
  <si>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</si>
  <si>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</si>
  <si>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</si>
  <si>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</si>
  <si>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</si>
  <si>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</si>
  <si>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</si>
  <si>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</si>
  <si>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</si>
  <si>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</si>
  <si>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</si>
  <si>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</si>
  <si>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</si>
  <si>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</si>
  <si>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</si>
  <si>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</si>
  <si>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</si>
  <si>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</si>
  <si>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</si>
  <si>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</si>
  <si>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</si>
  <si>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</si>
  <si>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</si>
  <si>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</si>
  <si>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</si>
  <si>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</si>
  <si>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</si>
  <si>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</si>
  <si>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</si>
  <si>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</si>
  <si>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</si>
  <si>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</si>
  <si>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</si>
  <si>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</si>
  <si>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</si>
  <si>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</si>
  <si>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</si>
  <si>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</si>
  <si>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</si>
  <si>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</si>
  <si>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</si>
  <si>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</si>
  <si>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</si>
  <si>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</si>
  <si>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</si>
  <si>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</si>
  <si>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</si>
  <si>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</si>
  <si>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</si>
  <si>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</si>
  <si>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</si>
  <si>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</si>
  <si>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</si>
  <si>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</si>
  <si>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</si>
  <si>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</si>
  <si>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</si>
  <si>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</si>
  <si>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</si>
  <si>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</si>
  <si>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</si>
  <si>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</si>
  <si>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</si>
  <si>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</si>
  <si>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</si>
  <si>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</si>
  <si>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</si>
  <si>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</si>
  <si>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</si>
  <si>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</si>
  <si>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</si>
  <si>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</si>
  <si>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</si>
  <si>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</si>
  <si>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</si>
  <si>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</si>
  <si>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</si>
  <si>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</si>
  <si>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</si>
  <si>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</si>
  <si>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</si>
  <si>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</si>
  <si>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</si>
  <si>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</si>
  <si>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</si>
  <si>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</si>
  <si>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</si>
  <si>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</si>
  <si>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</si>
  <si>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</si>
  <si>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</si>
  <si>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</si>
  <si>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</si>
  <si>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</si>
  <si>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</si>
  <si>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</si>
  <si>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</si>
  <si>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</si>
  <si>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</si>
  <si>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</si>
  <si>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</si>
  <si>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</si>
  <si>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</si>
  <si>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</si>
  <si>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</si>
  <si>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</si>
  <si>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</si>
  <si>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</si>
  <si>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</si>
  <si>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</si>
  <si>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</si>
  <si>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</si>
  <si>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</si>
  <si>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</si>
  <si>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</si>
  <si>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</si>
  <si>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</si>
  <si>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</si>
  <si>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</si>
  <si>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</si>
  <si>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</si>
  <si>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</si>
  <si>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</si>
  <si>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</si>
  <si>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</si>
  <si>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</si>
  <si>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</si>
  <si>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</si>
  <si>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</si>
  <si>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</si>
  <si>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</si>
  <si>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</si>
  <si>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</si>
  <si>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</si>
  <si>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</si>
  <si>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</si>
  <si>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</si>
  <si>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</si>
  <si>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</si>
  <si>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</si>
  <si>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</si>
  <si>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</si>
  <si>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</si>
  <si>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</si>
  <si>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</si>
  <si>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</si>
  <si>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</si>
  <si>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</si>
  <si>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</si>
  <si>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</si>
  <si>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</si>
  <si>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</si>
  <si>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</si>
  <si>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</si>
  <si>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</si>
  <si>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</si>
  <si>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</si>
  <si>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</si>
  <si>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</si>
  <si>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</si>
  <si>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</si>
  <si>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</si>
  <si>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</si>
  <si>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</si>
  <si>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</si>
  <si>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</si>
  <si>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</si>
  <si>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</si>
  <si>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</si>
  <si>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</si>
  <si>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</si>
  <si>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</si>
  <si>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</si>
  <si>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</si>
  <si>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</si>
  <si>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</si>
  <si>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</si>
  <si>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</si>
  <si>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</si>
  <si>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</si>
  <si>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</si>
  <si>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</si>
  <si>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</si>
  <si>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</si>
  <si>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</si>
  <si>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</si>
  <si>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</si>
  <si>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</si>
  <si>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</si>
  <si>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</si>
  <si>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</si>
  <si>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</si>
  <si>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</si>
  <si>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</si>
  <si>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</si>
  <si>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</si>
  <si>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</si>
  <si>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</si>
  <si>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</si>
  <si>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</si>
  <si>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</si>
  <si>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</si>
  <si>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</si>
  <si>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</si>
  <si>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</si>
  <si>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</si>
  <si>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</si>
  <si>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</si>
  <si>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</si>
  <si>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</si>
  <si>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</si>
  <si>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</si>
  <si>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</si>
  <si>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</si>
  <si>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</si>
  <si>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</si>
  <si>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</si>
  <si>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</si>
  <si>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</si>
  <si>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</si>
  <si>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</si>
  <si>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</si>
  <si>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</si>
  <si>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</si>
  <si>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</si>
  <si>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</si>
  <si>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</si>
  <si>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</si>
  <si>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</si>
  <si>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</si>
  <si>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</si>
  <si>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</si>
  <si>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</si>
  <si>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</si>
  <si>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</si>
  <si>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</si>
  <si>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</si>
  <si>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</si>
  <si>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</si>
  <si>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</si>
  <si>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</si>
  <si>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</si>
  <si>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</si>
  <si>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</si>
  <si>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</si>
  <si>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</si>
  <si>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</si>
  <si>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</si>
  <si>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</si>
  <si>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</si>
  <si>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</si>
  <si>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</si>
  <si>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</si>
  <si>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</si>
  <si>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</si>
  <si>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</si>
  <si>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</si>
  <si>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</si>
  <si>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</si>
  <si>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</si>
  <si>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</si>
  <si>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</si>
  <si>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</si>
  <si>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</si>
  <si>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</si>
  <si>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</si>
  <si>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</si>
  <si>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</si>
  <si>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</si>
  <si>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</si>
  <si>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</si>
  <si>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</si>
  <si>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</si>
  <si>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</si>
  <si>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</si>
  <si>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</si>
  <si>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</si>
  <si>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</si>
  <si>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</si>
  <si>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</si>
  <si>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</si>
  <si>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</si>
  <si>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</si>
  <si>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</si>
  <si>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</si>
  <si>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</si>
  <si>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</si>
  <si>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</si>
  <si>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</si>
  <si>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</si>
  <si>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</si>
  <si>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</si>
  <si>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</si>
  <si>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</si>
  <si>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</si>
  <si>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</si>
  <si>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</si>
  <si>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</si>
  <si>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</si>
  <si>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</si>
  <si>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</si>
  <si>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</si>
  <si>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</si>
  <si>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</si>
  <si>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</si>
  <si>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</si>
  <si>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</si>
  <si>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</si>
  <si>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</si>
  <si>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</si>
  <si>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</si>
  <si>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</si>
  <si>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</si>
  <si>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</si>
  <si>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</si>
  <si>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</si>
  <si>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</si>
  <si>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</si>
  <si>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</si>
  <si>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</si>
  <si>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</si>
  <si>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</si>
  <si>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</si>
  <si>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</si>
  <si>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</si>
  <si>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</si>
  <si>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</si>
  <si>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</si>
  <si>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</si>
  <si>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</si>
  <si>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</si>
  <si>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</si>
  <si>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</si>
  <si>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</si>
  <si>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</si>
  <si>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</si>
  <si>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</si>
  <si>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</si>
  <si>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</si>
  <si>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</si>
  <si>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</si>
  <si>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</si>
  <si>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</si>
  <si>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</si>
  <si>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</si>
  <si>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</si>
  <si>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</si>
  <si>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</si>
  <si>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</si>
  <si>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</si>
  <si>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</si>
  <si>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</si>
  <si>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</si>
  <si>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</si>
  <si>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</si>
  <si>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</si>
  <si>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</si>
  <si>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</si>
  <si>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</si>
  <si>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</si>
  <si>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</si>
  <si>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</si>
  <si>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</si>
  <si>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</si>
  <si>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</si>
  <si>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</si>
  <si>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</si>
  <si>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</si>
  <si>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</si>
  <si>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</si>
  <si>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</si>
  <si>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</si>
  <si>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</si>
  <si>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</si>
  <si>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</si>
  <si>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</si>
  <si>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</si>
  <si>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</si>
  <si>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</si>
  <si>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</si>
  <si>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</si>
  <si>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</si>
  <si>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</si>
  <si>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</si>
  <si>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</si>
  <si>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</si>
  <si>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</si>
  <si>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</si>
  <si>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</si>
  <si>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</si>
  <si>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</si>
  <si>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</si>
  <si>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</si>
  <si>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</si>
  <si>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</si>
  <si>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</si>
  <si>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</si>
  <si>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</si>
  <si>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</si>
  <si>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</si>
  <si>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</si>
  <si>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</si>
  <si>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</si>
  <si>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</si>
  <si>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</si>
  <si>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</si>
  <si>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</si>
  <si>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</si>
  <si>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</si>
  <si>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</si>
  <si>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</si>
  <si>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</si>
  <si>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</si>
  <si>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</si>
  <si>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</si>
  <si>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</si>
  <si>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</si>
  <si>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</si>
  <si>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</si>
  <si>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</si>
  <si>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</si>
  <si>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</si>
  <si>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</si>
  <si>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</si>
  <si>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</si>
  <si>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</si>
  <si>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</si>
  <si>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</si>
  <si>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</si>
  <si>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</si>
  <si>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</si>
  <si>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</si>
  <si>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</si>
  <si>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</si>
  <si>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</si>
  <si>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</si>
  <si>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</si>
  <si>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</si>
  <si>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</si>
  <si>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</si>
  <si>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</si>
  <si>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</si>
  <si>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</si>
  <si>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</si>
  <si>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</si>
  <si>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</si>
  <si>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</si>
  <si>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</si>
  <si>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</si>
  <si>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</si>
  <si>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</si>
  <si>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</si>
  <si>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</si>
  <si>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</si>
  <si>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</si>
  <si>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</si>
  <si>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</si>
  <si>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</si>
  <si>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</si>
  <si>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</si>
  <si>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</si>
  <si>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</si>
  <si>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</si>
  <si>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</si>
  <si>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</si>
  <si>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</si>
  <si>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</si>
  <si>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</si>
  <si>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</si>
  <si>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</si>
  <si>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</si>
  <si>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</si>
  <si>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</si>
  <si>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</si>
  <si>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</si>
  <si>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</si>
  <si>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</si>
  <si>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</si>
  <si>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</si>
  <si>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</si>
  <si>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</si>
  <si>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</si>
  <si>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</si>
  <si>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</si>
  <si>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</si>
  <si>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</si>
  <si>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</si>
  <si>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</si>
  <si>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</si>
  <si>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</si>
  <si>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</si>
  <si>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</si>
  <si>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</si>
  <si>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</si>
  <si>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</si>
  <si>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</si>
  <si>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</si>
  <si>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</si>
  <si>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</si>
  <si>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</si>
  <si>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</si>
  <si>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</si>
  <si>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</si>
  <si>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</si>
  <si>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</si>
  <si>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</si>
  <si>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</si>
  <si>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</si>
  <si>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</si>
  <si>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</si>
  <si>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</si>
  <si>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</si>
  <si>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</si>
  <si>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</si>
  <si>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</si>
  <si>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</si>
  <si>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</si>
  <si>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</si>
  <si>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</si>
  <si>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</si>
  <si>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</si>
  <si>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</si>
  <si>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</si>
  <si>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</si>
  <si>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</si>
  <si>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</si>
  <si>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</si>
  <si>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</si>
  <si>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</si>
  <si>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</si>
  <si>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</si>
  <si>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</si>
  <si>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</si>
  <si>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</si>
  <si>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</si>
  <si>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</si>
  <si>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</si>
  <si>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</si>
  <si>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</si>
  <si>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</si>
  <si>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</si>
  <si>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</si>
  <si>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</si>
  <si>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</si>
  <si>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</si>
  <si>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</si>
  <si>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</si>
  <si>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</si>
  <si>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</si>
  <si>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</si>
  <si>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</si>
  <si>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</si>
  <si>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</si>
  <si>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</si>
  <si>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</si>
  <si>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</si>
  <si>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</si>
  <si>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</si>
  <si>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</si>
  <si>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</si>
  <si>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</si>
  <si>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</si>
  <si>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</si>
  <si>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</si>
  <si>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</si>
  <si>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</si>
  <si>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</si>
  <si>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</si>
  <si>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</si>
  <si>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</si>
  <si>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</si>
  <si>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</si>
  <si>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</si>
  <si>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</si>
  <si>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</si>
  <si>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</si>
  <si>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</si>
  <si>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</si>
  <si>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</si>
  <si>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</si>
  <si>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</si>
  <si>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</si>
  <si>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</si>
  <si>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</si>
  <si>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</si>
  <si>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</si>
  <si>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</si>
  <si>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</si>
  <si>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</si>
  <si>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</si>
  <si>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</si>
  <si>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</si>
  <si>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</si>
  <si>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</si>
  <si>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</si>
  <si>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</si>
  <si>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</si>
  <si>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</si>
  <si>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</si>
  <si>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</si>
  <si>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</si>
  <si>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</si>
  <si>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</si>
  <si>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</si>
  <si>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</si>
  <si>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</si>
  <si>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</si>
  <si>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</si>
  <si>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</si>
  <si>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</si>
  <si>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</si>
  <si>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</si>
  <si>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</si>
  <si>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</si>
  <si>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</si>
  <si>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</si>
  <si>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</si>
  <si>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</si>
  <si>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</si>
  <si>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</si>
  <si>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</si>
  <si>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</si>
  <si>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</si>
  <si>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</si>
  <si>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</si>
  <si>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</si>
  <si>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</si>
  <si>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</si>
  <si>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</si>
  <si>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</si>
  <si>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</si>
  <si>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</si>
  <si>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</si>
  <si>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</si>
  <si>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</si>
  <si>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</si>
  <si>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</si>
  <si>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</si>
  <si>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</si>
  <si>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</si>
  <si>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</si>
  <si>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</si>
  <si>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</si>
  <si>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</si>
  <si>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</si>
  <si>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</si>
  <si>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</si>
  <si>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</si>
  <si>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</si>
  <si>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</si>
  <si>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</si>
  <si>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</si>
  <si>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</si>
  <si>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</si>
  <si>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</si>
  <si>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</si>
  <si>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</si>
  <si>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</si>
  <si>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</si>
  <si>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</si>
  <si>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</si>
  <si>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</si>
  <si>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</si>
  <si>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</si>
  <si>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</si>
  <si>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</si>
  <si>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</si>
  <si>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</si>
  <si>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</si>
  <si>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</si>
  <si>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</si>
  <si>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</si>
  <si>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</si>
  <si>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</si>
  <si>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</si>
  <si>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</si>
  <si>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</si>
  <si>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</si>
  <si>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</si>
  <si>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</si>
  <si>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</si>
  <si>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</si>
  <si>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</si>
  <si>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</si>
  <si>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</si>
  <si>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</si>
  <si>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</si>
  <si>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</si>
  <si>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</si>
  <si>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</si>
  <si>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</si>
  <si>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</si>
  <si>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</si>
  <si>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</si>
  <si>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</si>
  <si>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</si>
  <si>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</si>
  <si>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</si>
  <si>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</si>
  <si>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</si>
  <si>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</si>
  <si>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</si>
  <si>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</si>
  <si>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</si>
  <si>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</si>
  <si>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</si>
  <si>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</si>
  <si>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</si>
  <si>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</si>
  <si>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</si>
  <si>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</si>
  <si>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</si>
  <si>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</si>
  <si>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</si>
  <si>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</si>
  <si>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</si>
  <si>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</si>
  <si>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</si>
  <si>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</si>
  <si>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</si>
  <si>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</si>
  <si>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</si>
  <si>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</si>
  <si>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</si>
  <si>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</si>
  <si>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</si>
  <si>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</si>
  <si>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</si>
  <si>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</si>
  <si>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</si>
  <si>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</si>
  <si>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</si>
  <si>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</si>
  <si>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</si>
  <si>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</si>
  <si>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</si>
  <si>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</si>
  <si>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</si>
  <si>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</si>
  <si>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</si>
  <si>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</si>
  <si>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</si>
  <si>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</si>
  <si>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</si>
  <si>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</si>
  <si>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</si>
  <si>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</si>
  <si>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</si>
  <si>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</si>
  <si>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</si>
  <si>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</si>
  <si>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</si>
  <si>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</si>
  <si>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</si>
  <si>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</si>
  <si>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</si>
  <si>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</si>
  <si>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</si>
  <si>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</si>
  <si>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</si>
  <si>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</si>
  <si>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</si>
  <si>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</si>
  <si>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</si>
  <si>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</si>
  <si>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</si>
  <si>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</si>
  <si>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</si>
  <si>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</si>
  <si>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</si>
  <si>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</si>
  <si>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</si>
  <si>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</si>
  <si>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</si>
  <si>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</si>
  <si>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</si>
  <si>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</si>
  <si>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</si>
  <si>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</si>
  <si>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</si>
  <si>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</si>
  <si>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</si>
  <si>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</si>
  <si>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</si>
  <si>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</si>
  <si>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</si>
  <si>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</si>
  <si>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</si>
  <si>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</si>
  <si>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</si>
  <si>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</si>
  <si>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</si>
  <si>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</si>
  <si>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</si>
  <si>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</si>
  <si>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</si>
  <si>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</si>
  <si>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</si>
  <si>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</si>
  <si>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</si>
  <si>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</si>
  <si>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</si>
  <si>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</si>
  <si>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</si>
  <si>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</si>
  <si>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</si>
  <si>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</si>
  <si>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</si>
  <si>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</si>
  <si>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</si>
  <si>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</si>
  <si>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</si>
  <si>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</si>
  <si>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</si>
  <si>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</si>
  <si>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</si>
  <si>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</si>
  <si>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</si>
  <si>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</si>
  <si>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</si>
  <si>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</si>
  <si>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</si>
  <si>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</si>
  <si>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</si>
  <si>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</si>
  <si>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</si>
  <si>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</si>
  <si>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</si>
  <si>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</si>
  <si>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</si>
  <si>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</si>
  <si>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</si>
  <si>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</si>
  <si>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</si>
  <si>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</si>
  <si>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</si>
  <si>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</si>
  <si>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</si>
  <si>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</si>
  <si>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</si>
  <si>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</si>
  <si>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</si>
  <si>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</si>
  <si>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</si>
  <si>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</si>
  <si>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</si>
  <si>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</si>
  <si>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</si>
  <si>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</si>
  <si>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</si>
  <si>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</si>
  <si>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</si>
  <si>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</si>
  <si>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</si>
  <si>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</si>
  <si>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</si>
  <si>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</si>
  <si>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</si>
  <si>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</si>
  <si>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</si>
  <si>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</si>
  <si>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</si>
  <si>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</si>
  <si>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</si>
  <si>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</si>
  <si>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</si>
  <si>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</si>
  <si>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</si>
  <si>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</si>
  <si>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</si>
  <si>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</si>
  <si>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</si>
  <si>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</si>
  <si>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</si>
  <si>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</si>
  <si>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</si>
  <si>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</si>
  <si>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</si>
  <si>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</si>
  <si>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</si>
  <si>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</si>
  <si>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</si>
  <si>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</si>
  <si>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</si>
  <si>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</si>
  <si>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</si>
  <si>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</si>
  <si>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</si>
  <si>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</si>
  <si>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</si>
  <si>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</si>
  <si>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</si>
  <si>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</si>
  <si>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</si>
  <si>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</si>
  <si>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</si>
  <si>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</si>
  <si>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</si>
  <si>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</si>
  <si>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</si>
  <si>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</si>
  <si>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</si>
  <si>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</si>
  <si>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</si>
  <si>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</si>
  <si>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</si>
  <si>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</si>
  <si>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</si>
  <si>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</si>
  <si>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</si>
  <si>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</si>
  <si>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</si>
  <si>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</si>
  <si>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</si>
  <si>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</si>
  <si>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</si>
  <si>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</si>
  <si>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</si>
  <si>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</si>
  <si>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</si>
  <si>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</si>
  <si>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</si>
  <si>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</si>
  <si>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</si>
  <si>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</si>
  <si>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</si>
  <si>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</si>
  <si>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</si>
  <si>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</si>
  <si>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</si>
  <si>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</si>
  <si>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</si>
  <si>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</si>
  <si>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</si>
  <si>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</si>
  <si>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</si>
  <si>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</si>
  <si>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</si>
  <si>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</si>
  <si>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</si>
  <si>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</si>
  <si>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</si>
  <si>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</si>
  <si>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</si>
  <si>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</si>
  <si>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</si>
  <si>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</si>
  <si>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</si>
  <si>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</si>
  <si>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</si>
  <si>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</si>
  <si>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</si>
  <si>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</si>
  <si>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</si>
  <si>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</si>
  <si>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</si>
  <si>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</si>
  <si>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</si>
  <si>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</si>
  <si>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</si>
  <si>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</si>
  <si>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</si>
  <si>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</si>
  <si>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</si>
  <si>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</si>
  <si>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</si>
  <si>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</si>
  <si>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</si>
  <si>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</si>
  <si>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</si>
  <si>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</si>
  <si>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</si>
  <si>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</si>
  <si>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</si>
  <si>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</si>
  <si>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</si>
  <si>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</si>
  <si>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</si>
  <si>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</si>
  <si>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</si>
  <si>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</si>
  <si>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</si>
  <si>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</si>
  <si>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</si>
  <si>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</si>
  <si>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</si>
  <si>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</si>
  <si>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</si>
  <si>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</si>
  <si>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</si>
  <si>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</si>
  <si>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</si>
  <si>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</si>
  <si>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</si>
  <si>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</si>
  <si>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</si>
  <si>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</si>
  <si>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</si>
  <si>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</si>
  <si>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</si>
  <si>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</si>
  <si>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</si>
  <si>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</si>
  <si>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</si>
  <si>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</si>
  <si>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</si>
  <si>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</si>
  <si>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</si>
  <si>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</si>
  <si>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</si>
  <si>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</si>
  <si>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</si>
  <si>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</si>
  <si>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</si>
  <si>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</si>
  <si>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</si>
  <si>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</si>
  <si>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</si>
  <si>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</si>
  <si>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</si>
  <si>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</si>
  <si>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</si>
  <si>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</si>
  <si>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</si>
  <si>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</si>
  <si>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</si>
  <si>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</si>
  <si>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</si>
  <si>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</si>
  <si>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</si>
  <si>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</si>
  <si>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</si>
  <si>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</si>
  <si>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</si>
  <si>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</si>
  <si>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</si>
  <si>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</si>
  <si>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</si>
  <si>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</si>
  <si>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</si>
  <si>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</si>
  <si>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</si>
  <si>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</si>
  <si>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</si>
  <si>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</si>
  <si>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</si>
  <si>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</si>
  <si>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</si>
  <si>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</si>
  <si>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</si>
  <si>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</si>
  <si>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</si>
  <si>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</si>
  <si>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</si>
  <si>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</si>
  <si>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</si>
  <si>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</si>
  <si>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</si>
  <si>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</si>
  <si>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</si>
  <si>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</si>
  <si>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</si>
  <si>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</si>
  <si>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</si>
  <si>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</si>
  <si>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</si>
  <si>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</si>
  <si>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</si>
  <si>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</si>
  <si>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</si>
  <si>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</si>
  <si>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</si>
  <si>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</si>
  <si>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</si>
  <si>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</si>
  <si>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</si>
  <si>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</si>
  <si>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</si>
  <si>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</si>
  <si>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</si>
  <si>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</si>
  <si>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</si>
  <si>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</si>
  <si>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</si>
  <si>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</si>
  <si>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</si>
  <si>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</si>
  <si>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</si>
  <si>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</si>
  <si>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</si>
  <si>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</si>
  <si>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</si>
  <si>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</si>
  <si>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</si>
  <si>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</si>
  <si>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</si>
  <si>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</si>
  <si>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</si>
  <si>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</si>
  <si>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</si>
  <si>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</si>
  <si>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</si>
  <si>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</si>
  <si>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</si>
  <si>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</si>
  <si>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</si>
  <si>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</si>
  <si>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</si>
  <si>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</si>
  <si>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</si>
  <si>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</si>
  <si>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</si>
  <si>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</si>
  <si>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</si>
  <si>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</si>
  <si>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</si>
  <si>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</si>
  <si>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</si>
  <si>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</si>
  <si>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</si>
  <si>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</si>
  <si>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</si>
  <si>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</si>
  <si>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</si>
  <si>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</si>
  <si>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</si>
  <si>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</si>
  <si>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</si>
  <si>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</si>
  <si>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</si>
  <si>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</si>
  <si>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</si>
  <si>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</si>
  <si>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</si>
  <si>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</si>
  <si>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</si>
  <si>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</si>
  <si>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</si>
  <si>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</si>
  <si>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</si>
  <si>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</si>
  <si>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</si>
  <si>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</si>
  <si>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</si>
  <si>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</si>
  <si>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</si>
  <si>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</si>
  <si>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</si>
  <si>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</si>
  <si>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</si>
  <si>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</si>
  <si>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</si>
  <si>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</si>
  <si>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</si>
  <si>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</si>
  <si>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</si>
  <si>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</si>
  <si>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</si>
  <si>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</si>
  <si>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</si>
  <si>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</si>
  <si>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</si>
  <si>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</si>
  <si>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</si>
  <si>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</si>
  <si>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</si>
  <si>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</si>
  <si>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</si>
  <si>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</si>
  <si>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</si>
  <si>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</si>
  <si>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</si>
  <si>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</si>
  <si>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</si>
  <si>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</si>
  <si>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</si>
  <si>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</si>
  <si>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</si>
  <si>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</si>
  <si>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</si>
  <si>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</si>
  <si>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</si>
  <si>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</si>
  <si>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</si>
  <si>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</si>
  <si>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</si>
  <si>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</si>
  <si>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</si>
  <si>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</si>
  <si>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</si>
  <si>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</si>
  <si>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</si>
  <si>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</si>
  <si>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</si>
  <si>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</si>
  <si>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</si>
  <si>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</si>
  <si>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</si>
  <si>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</si>
  <si>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</si>
  <si>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</si>
  <si>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</si>
  <si>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</si>
  <si>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</si>
  <si>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</si>
  <si>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</si>
  <si>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</si>
  <si>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</si>
  <si>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</si>
  <si>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</si>
  <si>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</si>
  <si>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</si>
  <si>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</si>
  <si>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</si>
  <si>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</si>
  <si>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</si>
  <si>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</si>
  <si>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</si>
  <si>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</si>
  <si>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</si>
  <si>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</si>
  <si>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</si>
  <si>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</si>
  <si>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</si>
  <si>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</si>
  <si>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</si>
  <si>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</si>
  <si>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</si>
  <si>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</si>
  <si>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</si>
  <si>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</si>
  <si>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</si>
  <si>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</si>
  <si>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</si>
  <si>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</si>
  <si>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</si>
  <si>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</si>
  <si>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</si>
  <si>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</si>
  <si>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</si>
  <si>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</si>
  <si>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</si>
  <si>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</si>
  <si>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</si>
  <si>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</si>
  <si>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</si>
  <si>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</si>
  <si>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</si>
  <si>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</si>
  <si>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</si>
  <si>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</si>
  <si>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</si>
  <si>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</si>
  <si>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</si>
  <si>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</si>
  <si>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</si>
  <si>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</si>
  <si>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</si>
  <si>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</si>
  <si>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</si>
  <si>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</si>
  <si>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</si>
  <si>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</si>
  <si>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</si>
  <si>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</si>
  <si>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</si>
  <si>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</si>
  <si>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</si>
  <si>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</si>
  <si>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</si>
  <si>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</si>
  <si>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</si>
  <si>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</si>
  <si>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</si>
  <si>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</si>
  <si>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</si>
  <si>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</si>
  <si>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</si>
  <si>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</si>
  <si>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</si>
  <si>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</si>
  <si>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</si>
  <si>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</si>
  <si>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</si>
  <si>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</si>
  <si>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</si>
  <si>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</si>
  <si>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</si>
  <si>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</si>
  <si>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</si>
  <si>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</si>
  <si>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</si>
  <si>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</si>
  <si>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</si>
  <si>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</si>
  <si>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</si>
  <si>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</si>
  <si>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</si>
  <si>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</si>
  <si>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</si>
  <si>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</si>
  <si>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</si>
  <si>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</si>
  <si>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</si>
  <si>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</si>
  <si>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</si>
  <si>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</si>
  <si>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</si>
  <si>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</si>
  <si>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</si>
  <si>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</si>
  <si>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</si>
  <si>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</si>
  <si>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</si>
  <si>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</si>
  <si>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</si>
  <si>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</si>
  <si>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</si>
  <si>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</si>
  <si>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</si>
  <si>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</si>
  <si>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</si>
  <si>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</si>
  <si>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</si>
  <si>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</si>
  <si>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</si>
  <si>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</si>
  <si>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</si>
  <si>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</si>
  <si>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</si>
  <si>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</si>
  <si>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</si>
  <si>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</si>
  <si>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</si>
  <si>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</si>
  <si>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</si>
  <si>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</si>
  <si>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</si>
  <si>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</si>
  <si>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</si>
  <si>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</si>
  <si>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</si>
  <si>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</si>
  <si>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</si>
  <si>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</si>
  <si>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</si>
  <si>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</si>
  <si>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</si>
  <si>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</si>
  <si>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</si>
  <si>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</si>
  <si>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</si>
  <si>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</si>
  <si>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</si>
  <si>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</si>
  <si>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</si>
  <si>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</si>
  <si>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</si>
  <si>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</si>
  <si>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</si>
  <si>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</si>
  <si>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</si>
  <si>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</si>
  <si>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</si>
  <si>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</si>
  <si>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</si>
  <si>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</si>
  <si>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</si>
  <si>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</si>
  <si>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</si>
  <si>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</si>
  <si>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</si>
  <si>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</si>
  <si>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</si>
  <si>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</si>
  <si>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</si>
  <si>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</si>
  <si>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</si>
  <si>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</si>
  <si>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</si>
  <si>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</si>
  <si>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</si>
  <si>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</si>
  <si>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</si>
  <si>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</si>
  <si>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</si>
  <si>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</si>
  <si>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</si>
  <si>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</si>
  <si>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</si>
  <si>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</si>
  <si>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</si>
  <si>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</si>
  <si>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</si>
  <si>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</si>
  <si>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</si>
  <si>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</si>
  <si>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</si>
  <si>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</si>
  <si>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</si>
  <si>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</si>
  <si>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</si>
  <si>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</si>
  <si>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</si>
  <si>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</si>
  <si>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</si>
  <si>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</si>
  <si>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</si>
  <si>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</si>
  <si>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</si>
  <si>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</si>
  <si>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</si>
  <si>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</si>
  <si>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</si>
  <si>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</si>
  <si>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</si>
  <si>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</si>
  <si>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</si>
  <si>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</si>
  <si>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</si>
  <si>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</si>
  <si>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</si>
  <si>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</si>
  <si>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</si>
  <si>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</si>
  <si>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</si>
  <si>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</si>
  <si>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</si>
  <si>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</si>
  <si>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</si>
  <si>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</si>
  <si>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</si>
  <si>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</si>
  <si>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</si>
  <si>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</si>
  <si>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</si>
  <si>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</si>
  <si>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</si>
  <si>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</si>
  <si>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</si>
  <si>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</si>
  <si>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</si>
  <si>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</si>
  <si>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</si>
  <si>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</si>
  <si>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</si>
  <si>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</si>
  <si>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</si>
  <si>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</si>
  <si>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</si>
  <si>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</si>
  <si>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</si>
  <si>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</si>
  <si>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</si>
  <si>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</si>
  <si>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</si>
  <si>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</si>
  <si>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</si>
  <si>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</si>
  <si>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</si>
  <si>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</si>
  <si>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</si>
  <si>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</si>
  <si>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</si>
  <si>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</si>
  <si>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</si>
  <si>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</si>
  <si>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</si>
  <si>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</si>
  <si>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</si>
  <si>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</si>
  <si>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</si>
  <si>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</si>
  <si>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</si>
  <si>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</si>
  <si>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</si>
  <si>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</si>
  <si>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</si>
  <si>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</si>
  <si>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</si>
  <si>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</si>
  <si>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</si>
  <si>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</si>
  <si>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</si>
  <si>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</si>
  <si>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</si>
  <si>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</si>
  <si>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</si>
  <si>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</si>
  <si>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</si>
  <si>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</si>
  <si>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</si>
  <si>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</si>
  <si>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</si>
  <si>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</si>
  <si>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</si>
  <si>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</si>
  <si>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</si>
  <si>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</si>
  <si>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</si>
  <si>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</si>
  <si>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</si>
  <si>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</si>
  <si>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</si>
  <si>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</si>
  <si>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</si>
  <si>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</si>
  <si>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</si>
  <si>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</si>
  <si>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</si>
  <si>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</si>
  <si>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</si>
  <si>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</si>
  <si>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</si>
  <si>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</si>
  <si>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</si>
  <si>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</si>
  <si>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</si>
  <si>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</si>
  <si>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</si>
  <si>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</si>
  <si>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</si>
  <si>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</si>
  <si>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</si>
  <si>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</si>
  <si>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</si>
  <si>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</si>
  <si>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</si>
  <si>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</si>
  <si>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</si>
  <si>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</si>
  <si>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</si>
  <si>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</si>
  <si>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</si>
  <si>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</si>
  <si>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</si>
  <si>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</si>
  <si>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</si>
  <si>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</si>
  <si>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</si>
  <si>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</si>
  <si>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</si>
  <si>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</si>
  <si>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</si>
  <si>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</si>
  <si>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</si>
  <si>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</si>
  <si>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</si>
  <si>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</si>
  <si>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</si>
  <si>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</si>
  <si>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</si>
  <si>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</si>
  <si>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</si>
  <si>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</si>
  <si>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</si>
  <si>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</si>
  <si>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</si>
  <si>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</si>
  <si>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</si>
  <si>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</si>
  <si>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</si>
  <si>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</si>
  <si>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</si>
  <si>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</si>
  <si>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</si>
  <si>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</si>
  <si>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</si>
  <si>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</si>
  <si>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</si>
  <si>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</si>
  <si>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</si>
  <si>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</si>
  <si>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</si>
  <si>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</si>
  <si>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</si>
  <si>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</si>
  <si>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</si>
  <si>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</si>
  <si>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</si>
  <si>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</si>
  <si>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</si>
  <si>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</si>
  <si>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</si>
  <si>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</si>
  <si>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</si>
  <si>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</si>
  <si>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</si>
  <si>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</si>
  <si>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</si>
  <si>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</si>
  <si>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</si>
  <si>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</si>
  <si>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</si>
  <si>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</si>
  <si>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</si>
  <si>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</si>
  <si>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</si>
  <si>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</si>
  <si>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</si>
  <si>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</si>
  <si>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</si>
  <si>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</si>
  <si>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</si>
  <si>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</si>
  <si>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</si>
  <si>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</si>
  <si>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</si>
  <si>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</si>
  <si>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</si>
  <si>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</si>
  <si>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</si>
  <si>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</si>
  <si>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</si>
  <si>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</si>
  <si>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</si>
  <si>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</si>
  <si>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</si>
  <si>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</si>
  <si>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</si>
  <si>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</si>
  <si>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</si>
  <si>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</si>
  <si>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</si>
  <si>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</si>
  <si>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</si>
  <si>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</si>
  <si>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</si>
  <si>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</si>
  <si>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</si>
  <si>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</si>
  <si>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</si>
  <si>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</si>
  <si>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</si>
  <si>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</si>
  <si>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</si>
  <si>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</si>
  <si>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</si>
  <si>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</si>
  <si>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</si>
  <si>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</si>
  <si>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</si>
  <si>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</si>
  <si>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</si>
  <si>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</si>
  <si>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</si>
  <si>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</si>
  <si>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</si>
  <si>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</si>
  <si>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</si>
  <si>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</si>
  <si>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</si>
  <si>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</si>
  <si>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</si>
  <si>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</si>
  <si>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</si>
  <si>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</si>
  <si>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</si>
  <si>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</si>
  <si>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</si>
  <si>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</si>
  <si>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</si>
  <si>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</si>
  <si>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</si>
  <si>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</si>
  <si>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</si>
  <si>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</si>
  <si>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</si>
  <si>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</si>
  <si>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</si>
  <si>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</si>
  <si>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</si>
  <si>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</si>
  <si>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</si>
  <si>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</si>
  <si>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</si>
  <si>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</si>
  <si>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</si>
  <si>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</si>
  <si>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</si>
  <si>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</si>
  <si>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</si>
  <si>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</si>
  <si>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</si>
  <si>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</si>
  <si>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</si>
  <si>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</si>
  <si>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</si>
  <si>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</si>
  <si>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</si>
  <si>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</si>
  <si>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</si>
  <si>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</si>
  <si>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</si>
  <si>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</si>
  <si>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</si>
  <si>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</si>
  <si>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</si>
  <si>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</si>
  <si>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</si>
  <si>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</si>
  <si>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</si>
  <si>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</si>
  <si>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</si>
  <si>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</si>
  <si>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</si>
  <si>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</si>
  <si>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</si>
  <si>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</si>
  <si>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</si>
  <si>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</si>
  <si>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</si>
  <si>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</si>
  <si>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</si>
  <si>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</si>
  <si>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</si>
  <si>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</si>
  <si>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</si>
  <si>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</si>
  <si>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</si>
  <si>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</si>
  <si>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</si>
  <si>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</si>
  <si>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</si>
  <si>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</si>
  <si>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</si>
  <si>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</si>
  <si>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</si>
  <si>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</si>
  <si>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</si>
  <si>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</si>
  <si>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</si>
  <si>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</si>
  <si>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</si>
  <si>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</si>
  <si>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</si>
  <si>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</si>
  <si>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</si>
  <si>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</si>
  <si>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</si>
  <si>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</si>
  <si>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</si>
  <si>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</si>
  <si>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</si>
  <si>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</si>
  <si>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</si>
  <si>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</si>
  <si>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</si>
  <si>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</si>
  <si>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</si>
  <si>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</si>
  <si>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</si>
  <si>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</si>
  <si>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</si>
  <si>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</si>
  <si>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</si>
  <si>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</si>
  <si>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</si>
  <si>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</si>
  <si>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</si>
  <si>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</si>
  <si>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</si>
  <si>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</si>
  <si>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</si>
  <si>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</si>
  <si>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</si>
  <si>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</si>
  <si>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</si>
  <si>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</si>
  <si>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</si>
  <si>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</si>
  <si>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</si>
  <si>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</si>
  <si>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</si>
  <si>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</si>
  <si>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</si>
  <si>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</si>
  <si>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</si>
  <si>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</si>
  <si>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</si>
  <si>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</si>
  <si>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</si>
  <si>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</si>
  <si>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</si>
  <si>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</si>
  <si>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</si>
  <si>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</si>
  <si>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</si>
  <si>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</si>
  <si>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</si>
  <si>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</si>
  <si>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</si>
  <si>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</si>
  <si>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</si>
  <si>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</si>
  <si>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</si>
  <si>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</si>
  <si>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</si>
  <si>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</si>
  <si>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</si>
  <si>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</si>
  <si>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</si>
  <si>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</si>
  <si>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</si>
  <si>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</si>
  <si>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</si>
  <si>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</si>
  <si>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</si>
  <si>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</si>
  <si>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</si>
  <si>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</si>
  <si>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</si>
  <si>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</si>
  <si>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</si>
  <si>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</si>
  <si>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</si>
  <si>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</si>
  <si>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</si>
  <si>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</si>
  <si>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</si>
  <si>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</si>
  <si>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</si>
  <si>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</si>
  <si>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</si>
  <si>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</si>
  <si>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</si>
  <si>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</si>
  <si>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</si>
  <si>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</si>
  <si>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</si>
  <si>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</si>
  <si>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</si>
  <si>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</si>
  <si>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</si>
  <si>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</si>
  <si>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</si>
  <si>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</si>
  <si>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</si>
  <si>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</si>
  <si>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</si>
  <si>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</si>
  <si>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</si>
  <si>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</si>
  <si>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</si>
  <si>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</si>
  <si>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</si>
  <si>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</si>
  <si>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</si>
  <si>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</si>
  <si>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</si>
  <si>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</si>
  <si>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</si>
  <si>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</si>
  <si>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</si>
  <si>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</si>
  <si>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</si>
  <si>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</si>
  <si>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</si>
  <si>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</si>
  <si>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</si>
  <si>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</si>
  <si>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</si>
  <si>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</si>
  <si>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</si>
  <si>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</si>
  <si>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</si>
  <si>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</si>
  <si>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</si>
  <si>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</si>
  <si>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</si>
  <si>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</si>
  <si>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</si>
  <si>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</si>
  <si>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</si>
  <si>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</si>
  <si>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</si>
  <si>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</si>
  <si>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</si>
  <si>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</si>
  <si>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</si>
  <si>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</si>
  <si>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</si>
  <si>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</si>
  <si>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</si>
  <si>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</si>
  <si>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</si>
  <si>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</si>
  <si>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</si>
  <si>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</si>
  <si>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</si>
  <si>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</si>
  <si>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</si>
  <si>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</si>
  <si>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</si>
  <si>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</si>
  <si>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</si>
  <si>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</si>
  <si>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</si>
  <si>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</si>
  <si>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</si>
  <si>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</si>
  <si>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</si>
  <si>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</si>
  <si>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</si>
  <si>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</si>
  <si>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</si>
  <si>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</si>
  <si>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</si>
  <si>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</si>
  <si>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</si>
  <si>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</si>
  <si>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</si>
  <si>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</si>
  <si>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</si>
  <si>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</si>
  <si>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</si>
  <si>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</si>
  <si>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</si>
  <si>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</si>
  <si>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</si>
  <si>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</si>
  <si>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</si>
  <si>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</si>
  <si>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</si>
  <si>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</si>
  <si>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</si>
  <si>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</si>
  <si>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</si>
  <si>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</si>
  <si>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</si>
  <si>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</si>
  <si>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</si>
  <si>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</si>
  <si>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</si>
  <si>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</si>
  <si>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</si>
  <si>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</si>
  <si>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</si>
  <si>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</si>
  <si>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</si>
  <si>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</si>
  <si>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</si>
  <si>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</si>
  <si>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</si>
  <si>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</si>
  <si>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</si>
  <si>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</si>
  <si>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</si>
  <si>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</si>
  <si>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</si>
  <si>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</si>
  <si>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</si>
  <si>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</si>
  <si>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</si>
  <si>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</si>
  <si>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</si>
  <si>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</si>
  <si>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</si>
  <si>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</si>
  <si>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</si>
  <si>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</si>
  <si>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</si>
  <si>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</si>
  <si>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</si>
  <si>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</si>
  <si>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</si>
  <si>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</si>
  <si>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</si>
  <si>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</si>
  <si>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</si>
  <si>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</si>
  <si>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</si>
  <si>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</si>
  <si>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</si>
  <si>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</si>
  <si>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</si>
  <si>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</si>
  <si>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</si>
  <si>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</si>
  <si>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</si>
  <si>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</si>
  <si>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</si>
  <si>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</si>
  <si>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</si>
  <si>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</si>
  <si>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</si>
  <si>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</si>
  <si>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</si>
  <si>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</si>
  <si>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</si>
  <si>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</si>
  <si>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</si>
  <si>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</si>
  <si>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</si>
  <si>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</si>
  <si>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</si>
  <si>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</si>
  <si>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</si>
  <si>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</si>
  <si>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</si>
  <si>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</si>
  <si>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</si>
  <si>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</si>
  <si>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</si>
  <si>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</si>
  <si>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</si>
  <si>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</si>
  <si>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</si>
  <si>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</si>
  <si>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</si>
  <si>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</si>
  <si>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</si>
  <si>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</si>
  <si>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</si>
  <si>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</si>
  <si>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</si>
  <si>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</si>
  <si>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</si>
  <si>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</si>
  <si>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</si>
  <si>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</si>
  <si>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</si>
  <si>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</si>
  <si>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</si>
  <si>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</si>
  <si>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</si>
  <si>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</si>
  <si>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</si>
  <si>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</si>
  <si>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</si>
  <si>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</si>
  <si>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</si>
  <si>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</si>
  <si>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</si>
  <si>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</si>
  <si>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</si>
  <si>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</si>
  <si>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</si>
  <si>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</si>
  <si>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</si>
  <si>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</si>
  <si>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</si>
  <si>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</si>
  <si>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</si>
  <si>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</si>
  <si>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</si>
  <si>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</si>
  <si>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</si>
  <si>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</si>
  <si>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</si>
  <si>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</si>
  <si>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</si>
  <si>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</si>
  <si>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</si>
  <si>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</si>
  <si>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</si>
  <si>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</si>
  <si>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</si>
  <si>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</si>
  <si>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</si>
  <si>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</si>
  <si>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</si>
  <si>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</si>
  <si>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</si>
  <si>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</si>
  <si>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</si>
  <si>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</si>
  <si>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</si>
  <si>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</si>
  <si>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</si>
  <si>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</si>
  <si>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</si>
  <si>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</si>
  <si>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</si>
  <si>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</si>
  <si>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</si>
  <si>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</si>
  <si>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</si>
  <si>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</si>
  <si>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</si>
  <si>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</si>
  <si>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</si>
  <si>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</si>
  <si>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</si>
  <si>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</si>
  <si>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</si>
  <si>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</si>
  <si>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</si>
  <si>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</si>
  <si>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</si>
  <si>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</si>
  <si>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</si>
  <si>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</si>
  <si>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</si>
  <si>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</si>
  <si>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</si>
  <si>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</si>
  <si>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</si>
  <si>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</si>
  <si>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</si>
  <si>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</si>
  <si>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</si>
  <si>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</si>
  <si>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</si>
  <si>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</si>
  <si>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</si>
  <si>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</si>
  <si>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</si>
  <si>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</si>
  <si>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</si>
  <si>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</si>
  <si>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</si>
  <si>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</si>
  <si>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</si>
  <si>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</si>
  <si>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</si>
  <si>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</si>
  <si>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</si>
  <si>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</si>
  <si>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</si>
  <si>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</si>
  <si>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</si>
  <si>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</si>
  <si>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</si>
  <si>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</si>
  <si>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</si>
  <si>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</si>
  <si>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</si>
  <si>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</si>
  <si>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</si>
  <si>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</si>
  <si>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</si>
  <si>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</si>
  <si>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</si>
  <si>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</si>
  <si>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</si>
  <si>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</si>
  <si>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</si>
  <si>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</si>
  <si>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</si>
  <si>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</si>
  <si>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</si>
  <si>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</si>
  <si>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</si>
  <si>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</si>
  <si>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</si>
  <si>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</si>
  <si>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</si>
  <si>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</si>
  <si>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</si>
  <si>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</si>
  <si>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</si>
  <si>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</si>
  <si>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</si>
  <si>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</si>
  <si>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</si>
  <si>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</si>
  <si>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</si>
  <si>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</si>
  <si>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</si>
  <si>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</si>
  <si>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</si>
  <si>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</si>
  <si>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</si>
  <si>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</si>
  <si>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</si>
  <si>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</si>
  <si>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</si>
  <si>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</si>
  <si>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</si>
  <si>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</si>
  <si>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</si>
  <si>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</si>
  <si>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</si>
  <si>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</si>
  <si>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</si>
  <si>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</si>
  <si>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</si>
  <si>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</si>
  <si>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</si>
  <si>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</si>
  <si>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</si>
  <si>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</si>
  <si>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</si>
  <si>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</si>
  <si>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</si>
  <si>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</si>
  <si>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</si>
  <si>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</si>
  <si>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</si>
  <si>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</si>
  <si>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</si>
  <si>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</si>
  <si>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</si>
  <si>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</si>
  <si>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</si>
  <si>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</si>
  <si>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</si>
  <si>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</si>
  <si>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</si>
  <si>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</si>
  <si>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</si>
  <si>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</si>
  <si>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</si>
  <si>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</si>
  <si>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</si>
  <si>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</si>
  <si>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</si>
  <si>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</si>
  <si>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</si>
  <si>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</si>
  <si>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</si>
  <si>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</si>
  <si>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</si>
  <si>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</si>
  <si>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</si>
  <si>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</si>
  <si>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</si>
  <si>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</si>
  <si>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</si>
  <si>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</si>
  <si>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</si>
  <si>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</si>
  <si>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</si>
  <si>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</si>
  <si>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</si>
  <si>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</si>
  <si>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</si>
  <si>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</si>
  <si>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</si>
  <si>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</si>
  <si>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</si>
  <si>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</si>
  <si>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</si>
  <si>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</si>
  <si>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</si>
  <si>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</si>
  <si>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</si>
  <si>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</si>
  <si>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</si>
  <si>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</si>
  <si>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</si>
  <si>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</si>
  <si>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</si>
  <si>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</si>
  <si>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</si>
  <si>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</si>
  <si>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</si>
  <si>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</si>
  <si>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</si>
  <si>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</si>
  <si>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</si>
  <si>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</si>
  <si>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</si>
  <si>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</si>
  <si>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</si>
  <si>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</si>
  <si>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</si>
  <si>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</si>
  <si>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</si>
  <si>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</si>
  <si>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</si>
  <si>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</si>
  <si>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</si>
  <si>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</si>
  <si>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</si>
  <si>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</si>
  <si>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</si>
  <si>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</si>
  <si>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</si>
  <si>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</si>
  <si>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</si>
  <si>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</si>
  <si>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</si>
  <si>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</si>
  <si>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</si>
  <si>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</si>
  <si>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</si>
  <si>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</si>
  <si>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</si>
  <si>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</si>
  <si>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</si>
  <si>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</si>
  <si>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</si>
  <si>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</si>
  <si>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</si>
  <si>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</si>
  <si>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</si>
  <si>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</si>
  <si>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</si>
  <si>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</si>
  <si>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</si>
  <si>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</si>
  <si>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</si>
  <si>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</si>
  <si>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</si>
  <si>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</si>
  <si>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</si>
  <si>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</si>
  <si>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</si>
  <si>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</si>
  <si>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</si>
  <si>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</si>
  <si>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</si>
  <si>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</si>
  <si>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</si>
  <si>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</si>
  <si>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</si>
  <si>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</si>
  <si>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</si>
  <si>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</si>
  <si>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</si>
  <si>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</si>
  <si>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</si>
  <si>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</si>
  <si>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</si>
  <si>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</si>
  <si>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</si>
  <si>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</si>
  <si>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</si>
  <si>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</si>
  <si>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</si>
  <si>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</si>
  <si>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</si>
  <si>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</si>
  <si>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</si>
  <si>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</si>
  <si>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</si>
  <si>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</si>
  <si>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</si>
  <si>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</si>
  <si>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</si>
  <si>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</si>
  <si>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</si>
  <si>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</si>
  <si>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</si>
  <si>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</si>
  <si>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</si>
  <si>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</si>
  <si>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</si>
  <si>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</si>
  <si>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</si>
  <si>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</si>
  <si>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</si>
  <si>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</si>
  <si>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</si>
  <si>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</si>
  <si>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</si>
  <si>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</si>
  <si>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</si>
  <si>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</si>
  <si>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</si>
  <si>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</si>
  <si>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</si>
  <si>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</si>
  <si>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</si>
  <si>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</si>
  <si>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</si>
  <si>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</si>
  <si>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</si>
  <si>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</si>
  <si>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</si>
  <si>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</si>
  <si>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</si>
  <si>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</si>
  <si>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</si>
  <si>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</si>
  <si>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</si>
  <si>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</si>
  <si>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</si>
  <si>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</si>
  <si>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</si>
  <si>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</si>
  <si>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</si>
  <si>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</si>
  <si>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</si>
  <si>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</si>
  <si>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</si>
  <si>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</si>
  <si>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</si>
  <si>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</si>
  <si>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</si>
  <si>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</si>
  <si>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</si>
  <si>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</si>
  <si>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</si>
  <si>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</si>
  <si>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</si>
  <si>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</si>
  <si>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</si>
  <si>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</si>
  <si>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</si>
  <si>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</si>
  <si>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</si>
  <si>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</si>
  <si>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</si>
  <si>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</si>
  <si>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</si>
  <si>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</si>
  <si>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</si>
  <si>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</si>
  <si>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</si>
  <si>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</si>
  <si>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</si>
  <si>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</si>
  <si>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</si>
  <si>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</si>
  <si>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</si>
  <si>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</si>
  <si>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</si>
  <si>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</si>
  <si>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</si>
  <si>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</si>
  <si>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</si>
  <si>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</si>
  <si>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</si>
  <si>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</si>
  <si>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</si>
  <si>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</si>
  <si>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</si>
  <si>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</si>
  <si>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</si>
  <si>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</si>
  <si>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</si>
  <si>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</si>
  <si>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</si>
  <si>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</si>
  <si>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</si>
  <si>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</si>
  <si>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</si>
  <si>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</si>
  <si>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</si>
  <si>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</si>
  <si>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</si>
  <si>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</si>
  <si>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</si>
  <si>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</si>
  <si>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</si>
  <si>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</si>
  <si>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</si>
  <si>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</si>
  <si>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</si>
  <si>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</si>
  <si>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</si>
  <si>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</si>
  <si>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</si>
  <si>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</si>
  <si>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</si>
  <si>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</si>
  <si>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</si>
  <si>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</si>
  <si>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</si>
  <si>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</si>
  <si>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</si>
  <si>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</si>
  <si>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</si>
  <si>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</si>
  <si>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</si>
  <si>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</si>
  <si>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</si>
  <si>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</si>
  <si>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</si>
  <si>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</si>
  <si>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</si>
  <si>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</si>
  <si>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</si>
  <si>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</si>
  <si>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</si>
  <si>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</si>
  <si>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</si>
  <si>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</si>
  <si>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</si>
  <si>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</si>
  <si>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</si>
  <si>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</si>
  <si>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</si>
  <si>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</si>
  <si>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</si>
  <si>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</si>
  <si>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</si>
  <si>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</si>
  <si>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</si>
  <si>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</si>
  <si>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</si>
  <si>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</si>
  <si>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</si>
  <si>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</si>
  <si>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</si>
  <si>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</si>
  <si>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</si>
  <si>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</si>
  <si>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</si>
  <si>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</si>
  <si>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</si>
  <si>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</si>
  <si>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</si>
  <si>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</si>
  <si>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</si>
  <si>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</si>
  <si>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</si>
  <si>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</si>
  <si>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</si>
  <si>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</si>
  <si>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</si>
  <si>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</si>
  <si>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</si>
  <si>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</si>
  <si>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</si>
  <si>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</si>
  <si>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</si>
  <si>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</si>
  <si>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</si>
  <si>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</si>
  <si>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</si>
  <si>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</si>
  <si>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</si>
  <si>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</si>
  <si>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</si>
  <si>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</si>
  <si>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</si>
  <si>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</si>
  <si>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</si>
  <si>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</si>
  <si>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</si>
  <si>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</si>
  <si>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</si>
  <si>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</si>
  <si>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</si>
  <si>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</si>
  <si>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</si>
  <si>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</si>
  <si>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</si>
  <si>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</si>
  <si>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</si>
  <si>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</si>
  <si>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</si>
  <si>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</si>
  <si>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</si>
  <si>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</si>
  <si>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</si>
  <si>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</si>
  <si>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</si>
  <si>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</si>
  <si>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</si>
  <si>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</si>
  <si>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</si>
  <si>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</si>
  <si>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</si>
  <si>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</si>
  <si>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</si>
  <si>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</si>
  <si>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</si>
  <si>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</si>
  <si>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</si>
  <si>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</si>
  <si>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</si>
  <si>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</si>
  <si>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</si>
  <si>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</si>
  <si>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</si>
  <si>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</si>
  <si>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</si>
  <si>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</si>
  <si>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</si>
  <si>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</si>
  <si>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</si>
  <si>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</si>
  <si>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</si>
  <si>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</si>
  <si>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</si>
  <si>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</si>
  <si>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</si>
  <si>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</si>
  <si>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</si>
  <si>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</si>
  <si>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</si>
  <si>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</si>
  <si>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</si>
  <si>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</si>
  <si>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</si>
  <si>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</si>
  <si>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</si>
  <si>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</si>
  <si>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</si>
  <si>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</si>
  <si>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</si>
  <si>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</si>
  <si>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</si>
  <si>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</si>
  <si>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</si>
  <si>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</si>
  <si>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</si>
  <si>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</si>
  <si>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</si>
  <si>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</si>
  <si>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</si>
  <si>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</si>
  <si>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</si>
  <si>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</si>
  <si>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</si>
  <si>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</si>
  <si>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</si>
  <si>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</si>
  <si>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</si>
  <si>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</si>
  <si>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</si>
  <si>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</si>
  <si>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</si>
  <si>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</si>
  <si>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</si>
  <si>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</si>
  <si>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</si>
  <si>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</si>
  <si>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</si>
  <si>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</si>
  <si>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</si>
  <si>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</si>
  <si>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</si>
  <si>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</si>
  <si>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</si>
  <si>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</si>
  <si>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</si>
  <si>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</si>
  <si>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</si>
  <si>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</si>
  <si>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</si>
  <si>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</si>
  <si>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</si>
  <si>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</si>
  <si>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</si>
  <si>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</si>
  <si>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</si>
  <si>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</si>
  <si>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</si>
  <si>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</si>
  <si>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</si>
  <si>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</si>
  <si>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</si>
  <si>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</si>
  <si>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</si>
  <si>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</si>
  <si>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</si>
  <si>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</si>
  <si>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</si>
  <si>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</si>
  <si>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</si>
  <si>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</si>
  <si>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</si>
  <si>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</si>
  <si>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</si>
  <si>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</si>
  <si>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</si>
  <si>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</si>
  <si>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</si>
  <si>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</si>
  <si>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</si>
  <si>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</si>
  <si>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</si>
  <si>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</si>
  <si>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</si>
  <si>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</si>
  <si>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</si>
  <si>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</si>
  <si>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</si>
  <si>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</si>
  <si>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</si>
  <si>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</si>
  <si>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</si>
  <si>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</si>
  <si>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</si>
  <si>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</si>
  <si>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</si>
  <si>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</si>
  <si>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</si>
  <si>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</si>
  <si>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</si>
  <si>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</si>
  <si>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</si>
  <si>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</si>
  <si>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</si>
  <si>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</si>
  <si>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</si>
  <si>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</si>
  <si>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</si>
  <si>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</si>
  <si>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</si>
  <si>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</si>
  <si>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</si>
  <si>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</si>
  <si>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</si>
  <si>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</si>
  <si>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</si>
  <si>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</si>
  <si>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</si>
  <si>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</si>
  <si>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</si>
  <si>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</si>
  <si>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</si>
  <si>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</si>
  <si>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</si>
  <si>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</si>
  <si>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</si>
  <si>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</si>
  <si>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</si>
  <si>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</si>
  <si>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</si>
  <si>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</si>
  <si>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</si>
  <si>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</si>
  <si>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</si>
  <si>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</si>
  <si>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</si>
  <si>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</si>
  <si>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</si>
  <si>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</si>
  <si>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</si>
  <si>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</si>
  <si>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</si>
  <si>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</si>
  <si>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</si>
  <si>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</si>
  <si>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</si>
  <si>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</si>
  <si>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</si>
  <si>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</si>
  <si>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</si>
  <si>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</si>
  <si>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</si>
  <si>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</si>
  <si>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</si>
  <si>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</si>
  <si>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</si>
  <si>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</si>
  <si>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</si>
  <si>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</si>
  <si>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</si>
  <si>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</si>
  <si>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</si>
  <si>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</si>
  <si>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</si>
  <si>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</si>
  <si>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</si>
  <si>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</si>
  <si>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</si>
  <si>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</si>
  <si>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</si>
  <si>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</si>
  <si>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</si>
  <si>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</si>
  <si>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</si>
  <si>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</si>
  <si>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</si>
  <si>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</si>
  <si>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</si>
  <si>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</si>
  <si>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</si>
  <si>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</si>
  <si>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</si>
  <si>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</si>
  <si>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</si>
  <si>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</si>
  <si>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</si>
  <si>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</si>
  <si>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</si>
  <si>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</si>
  <si>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</si>
  <si>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</si>
  <si>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</si>
  <si>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</si>
  <si>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</si>
  <si>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</si>
  <si>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</si>
  <si>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</si>
  <si>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</si>
  <si>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</si>
  <si>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</si>
  <si>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</si>
  <si>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</si>
  <si>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</si>
  <si>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</si>
  <si>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</si>
  <si>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</si>
  <si>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</si>
  <si>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</si>
  <si>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</si>
  <si>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</si>
  <si>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</si>
  <si>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</si>
  <si>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</si>
  <si>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</si>
  <si>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</si>
  <si>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</si>
  <si>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</si>
  <si>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</si>
  <si>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</si>
  <si>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</si>
  <si>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</si>
  <si>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</si>
  <si>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</si>
  <si>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</si>
  <si>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</si>
  <si>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</si>
  <si>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</si>
  <si>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</si>
  <si>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</si>
  <si>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</si>
  <si>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</si>
  <si>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</si>
  <si>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</si>
  <si>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</si>
  <si>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</si>
  <si>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</si>
  <si>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</si>
  <si>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</si>
  <si>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</si>
  <si>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</si>
  <si>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</si>
  <si>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</si>
  <si>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</si>
  <si>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</si>
  <si>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</si>
  <si>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</si>
  <si>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</si>
  <si>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</si>
  <si>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</si>
  <si>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</si>
  <si>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</si>
  <si>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</si>
  <si>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</si>
  <si>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</si>
  <si>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</si>
  <si>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</si>
  <si>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</si>
  <si>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</si>
  <si>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</si>
  <si>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</si>
  <si>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</si>
  <si>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</si>
  <si>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</si>
  <si>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</si>
  <si>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</si>
  <si>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</si>
  <si>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</si>
  <si>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</si>
  <si>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</si>
  <si>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</si>
  <si>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</si>
  <si>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</si>
  <si>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</si>
  <si>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</si>
  <si>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</si>
  <si>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</si>
  <si>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</si>
  <si>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</si>
  <si>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</si>
  <si>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</si>
  <si>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</si>
  <si>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</si>
  <si>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</si>
  <si>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</si>
  <si>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</si>
  <si>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</si>
  <si>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</si>
  <si>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</si>
  <si>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</si>
  <si>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</si>
  <si>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</si>
  <si>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</si>
  <si>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</si>
  <si>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</si>
  <si>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</si>
  <si>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</si>
  <si>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</si>
  <si>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</si>
  <si>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</si>
  <si>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</si>
  <si>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</si>
  <si>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</si>
  <si>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</si>
  <si>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</si>
  <si>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</si>
  <si>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</si>
  <si>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</si>
  <si>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</si>
  <si>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</si>
  <si>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</si>
  <si>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</si>
  <si>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</si>
  <si>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</si>
  <si>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</si>
  <si>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</si>
  <si>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</si>
  <si>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</si>
  <si>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</si>
  <si>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</si>
  <si>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</si>
  <si>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</si>
  <si>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</si>
  <si>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</si>
  <si>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</si>
  <si>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</si>
  <si>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</si>
  <si>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</si>
  <si>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</si>
  <si>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</si>
  <si>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</si>
  <si>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</si>
  <si>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</si>
  <si>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</si>
  <si>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</si>
  <si>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</si>
  <si>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</si>
  <si>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</si>
  <si>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</si>
  <si>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</si>
  <si>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</si>
  <si>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</si>
  <si>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</si>
  <si>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</si>
  <si>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</si>
  <si>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</si>
  <si>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</si>
  <si>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</si>
  <si>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</si>
  <si>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</si>
  <si>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</si>
  <si>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</si>
  <si>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</si>
  <si>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</si>
  <si>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</si>
  <si>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</si>
  <si>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</si>
  <si>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</si>
  <si>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</si>
  <si>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</si>
  <si>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</si>
  <si>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</si>
  <si>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</si>
  <si>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</si>
  <si>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</si>
  <si>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</si>
  <si>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</si>
  <si>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</si>
  <si>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</si>
  <si>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</si>
  <si>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</si>
  <si>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</si>
  <si>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</si>
  <si>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</si>
  <si>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</si>
  <si>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</si>
  <si>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</si>
  <si>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</si>
  <si>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</si>
  <si>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</si>
  <si>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</si>
  <si>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</si>
  <si>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</si>
  <si>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</si>
  <si>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</si>
  <si>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</si>
  <si>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</si>
  <si>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</si>
  <si>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</si>
  <si>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</si>
  <si>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</si>
  <si>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</si>
  <si>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</si>
  <si>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</si>
  <si>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</si>
  <si>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</si>
  <si>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</si>
  <si>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</si>
  <si>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</si>
  <si>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</si>
  <si>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</si>
  <si>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</si>
  <si>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</si>
  <si>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</si>
  <si>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</si>
  <si>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</si>
  <si>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</si>
  <si>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</si>
  <si>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</si>
  <si>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</si>
  <si>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</si>
  <si>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</si>
  <si>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</si>
  <si>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</si>
  <si>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</si>
  <si>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</si>
  <si>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</si>
  <si>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</si>
  <si>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</si>
  <si>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</si>
  <si>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</si>
  <si>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</si>
  <si>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</si>
  <si>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</si>
  <si>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</si>
  <si>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</si>
  <si>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</si>
  <si>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</si>
  <si>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</si>
  <si>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</si>
  <si>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</si>
  <si>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</si>
  <si>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</si>
  <si>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</si>
  <si>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</si>
  <si>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</si>
  <si>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</si>
  <si>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</si>
  <si>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</si>
  <si>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</si>
  <si>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</si>
  <si>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</si>
  <si>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</si>
  <si>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</si>
  <si>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</si>
  <si>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</si>
  <si>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</si>
  <si>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</si>
  <si>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</si>
  <si>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</si>
  <si>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</si>
  <si>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</si>
  <si>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</si>
  <si>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</si>
  <si>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</si>
  <si>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</si>
  <si>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</si>
  <si>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</si>
  <si>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</si>
  <si>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</si>
  <si>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</si>
  <si>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</si>
  <si>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</si>
  <si>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</si>
  <si>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</si>
  <si>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</si>
  <si>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</si>
  <si>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</si>
  <si>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</si>
  <si>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</si>
  <si>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</si>
  <si>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</si>
  <si>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</si>
  <si>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</si>
  <si>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</si>
  <si>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</si>
  <si>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</si>
  <si>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</si>
  <si>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</si>
  <si>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</si>
  <si>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</si>
  <si>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</si>
  <si>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</si>
  <si>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</si>
  <si>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</si>
  <si>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</si>
  <si>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</si>
  <si>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</si>
  <si>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</si>
  <si>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</si>
  <si>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</si>
  <si>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</si>
  <si>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</si>
  <si>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</si>
  <si>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</si>
  <si>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</si>
  <si>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</si>
  <si>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</si>
  <si>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</si>
  <si>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</si>
  <si>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</si>
  <si>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</si>
  <si>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</si>
  <si>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</si>
  <si>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</si>
  <si>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</si>
  <si>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</si>
  <si>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</si>
  <si>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</si>
  <si>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</si>
  <si>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</si>
  <si>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</si>
  <si>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</si>
  <si>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</si>
  <si>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</si>
  <si>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</si>
  <si>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</si>
  <si>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</si>
  <si>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</si>
  <si>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</si>
  <si>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</si>
  <si>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</si>
  <si>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</si>
  <si>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</si>
  <si>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</si>
  <si>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</si>
  <si>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</si>
  <si>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</si>
  <si>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</si>
  <si>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</si>
  <si>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</si>
  <si>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</si>
  <si>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</si>
  <si>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</si>
  <si>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</si>
  <si>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</si>
  <si>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</si>
  <si>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</si>
  <si>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</si>
  <si>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</si>
  <si>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</si>
  <si>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</si>
  <si>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</si>
  <si>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</si>
  <si>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</si>
  <si>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</si>
  <si>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</si>
  <si>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</si>
  <si>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</si>
  <si>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</si>
  <si>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</si>
  <si>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</si>
  <si>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</si>
  <si>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</si>
  <si>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</si>
  <si>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</si>
  <si>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</si>
  <si>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</si>
  <si>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</si>
  <si>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</si>
  <si>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</si>
  <si>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</si>
  <si>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</si>
  <si>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</si>
  <si>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</si>
  <si>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</si>
  <si>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</si>
  <si>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</si>
  <si>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</si>
  <si>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</si>
  <si>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</si>
  <si>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</si>
  <si>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</si>
  <si>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</si>
  <si>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</si>
  <si>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</si>
  <si>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</si>
  <si>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</si>
  <si>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</si>
  <si>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</si>
  <si>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</si>
  <si>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</si>
  <si>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</si>
  <si>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</si>
  <si>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</si>
  <si>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</si>
  <si>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</si>
  <si>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</si>
  <si>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</si>
  <si>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</si>
  <si>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</si>
  <si>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</si>
  <si>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</si>
  <si>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</si>
  <si>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</si>
  <si>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</si>
  <si>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</si>
  <si>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</si>
  <si>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</si>
  <si>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</si>
  <si>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</si>
  <si>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</si>
  <si>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</si>
  <si>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</si>
  <si>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</si>
  <si>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</si>
  <si>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</si>
  <si>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</si>
  <si>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</si>
  <si>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</si>
  <si>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</si>
  <si>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</si>
  <si>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</si>
  <si>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</si>
  <si>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</si>
  <si>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</si>
  <si>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</si>
  <si>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</si>
  <si>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</si>
  <si>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</si>
  <si>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</si>
  <si>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</si>
  <si>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</si>
  <si>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</si>
  <si>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</si>
  <si>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</si>
  <si>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</si>
  <si>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</si>
  <si>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</si>
  <si>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</si>
  <si>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</si>
  <si>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</si>
  <si>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</si>
  <si>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</si>
  <si>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</si>
  <si>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</si>
  <si>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</si>
  <si>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</si>
  <si>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</si>
  <si>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</si>
  <si>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</si>
  <si>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</si>
  <si>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</si>
  <si>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</si>
  <si>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</si>
  <si>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</si>
  <si>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</si>
  <si>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</si>
  <si>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</si>
  <si>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</si>
  <si>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</si>
  <si>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</si>
  <si>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</si>
  <si>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</si>
  <si>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</si>
  <si>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</si>
  <si>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</si>
  <si>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</si>
  <si>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</si>
  <si>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</si>
  <si>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</si>
  <si>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</si>
  <si>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</si>
  <si>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</si>
  <si>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</si>
  <si>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</si>
  <si>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</si>
  <si>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</si>
  <si>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</si>
  <si>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</si>
  <si>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</si>
  <si>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</si>
  <si>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</si>
  <si>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</si>
  <si>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</si>
  <si>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</si>
  <si>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</si>
  <si>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</si>
  <si>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</si>
  <si>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</si>
  <si>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</si>
  <si>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</si>
  <si>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</si>
  <si>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</si>
  <si>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</si>
  <si>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</si>
  <si>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</si>
  <si>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</si>
  <si>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</si>
  <si>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</si>
  <si>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</si>
  <si>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</si>
  <si>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</si>
  <si>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</si>
  <si>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</si>
  <si>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</si>
  <si>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</si>
  <si>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</si>
  <si>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</si>
  <si>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</si>
  <si>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</si>
  <si>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</si>
  <si>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</si>
  <si>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</si>
  <si>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</si>
  <si>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</si>
  <si>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</si>
  <si>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</si>
  <si>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</si>
  <si>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</si>
  <si>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</si>
  <si>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</si>
  <si>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</si>
  <si>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</si>
  <si>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</si>
  <si>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</si>
  <si>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</si>
  <si>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</si>
  <si>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</si>
  <si>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</si>
  <si>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</si>
  <si>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</si>
  <si>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</si>
  <si>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</si>
  <si>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</si>
  <si>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</si>
  <si>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</si>
  <si>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</si>
  <si>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</si>
  <si>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</si>
  <si>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</si>
  <si>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</si>
  <si>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</si>
  <si>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</si>
  <si>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</si>
  <si>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</si>
  <si>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</si>
  <si>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</si>
  <si>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</si>
  <si>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</si>
  <si>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</si>
  <si>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</si>
  <si>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</si>
  <si>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</si>
  <si>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</si>
  <si>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</si>
  <si>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</si>
  <si>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</si>
  <si>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</si>
  <si>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</si>
  <si>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</si>
  <si>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</si>
  <si>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</si>
  <si>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</si>
  <si>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</si>
  <si>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</si>
  <si>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</si>
  <si>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</si>
  <si>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</si>
  <si>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</si>
  <si>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</si>
  <si>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</si>
  <si>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</si>
  <si>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</si>
  <si>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</si>
  <si>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</si>
  <si>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</si>
  <si>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</si>
  <si>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</si>
  <si>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</si>
  <si>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</si>
  <si>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</si>
  <si>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</si>
  <si>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</si>
  <si>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</si>
  <si>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</si>
  <si>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</si>
  <si>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</si>
  <si>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</si>
  <si>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</si>
  <si>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</si>
  <si>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</si>
  <si>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</si>
  <si>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</si>
  <si>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</si>
  <si>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</si>
  <si>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</si>
  <si>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</si>
  <si>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</si>
  <si>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</si>
  <si>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</si>
  <si>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</si>
  <si>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</si>
  <si>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</si>
  <si>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</si>
  <si>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</si>
  <si>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</si>
  <si>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</si>
  <si>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</si>
  <si>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</si>
  <si>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</si>
  <si>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</si>
  <si>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</si>
  <si>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</si>
  <si>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</si>
  <si>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</si>
  <si>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</si>
  <si>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</si>
  <si>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</si>
  <si>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</si>
  <si>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</si>
  <si>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</si>
  <si>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</si>
  <si>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</si>
  <si>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</si>
  <si>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</si>
  <si>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</si>
  <si>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</si>
  <si>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</si>
  <si>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</si>
  <si>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</si>
  <si>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</si>
  <si>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</si>
  <si>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</si>
  <si>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</si>
  <si>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</si>
  <si>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</si>
  <si>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</si>
  <si>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</si>
  <si>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</si>
  <si>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</si>
  <si>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</si>
  <si>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</si>
  <si>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</si>
  <si>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</si>
  <si>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</si>
  <si>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</si>
  <si>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</si>
  <si>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</si>
  <si>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</si>
  <si>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</si>
  <si>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</si>
  <si>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</si>
  <si>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</si>
  <si>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</si>
  <si>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</si>
  <si>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</si>
  <si>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</si>
  <si>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</si>
  <si>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</si>
  <si>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</si>
  <si>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</si>
  <si>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</si>
  <si>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</si>
  <si>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</si>
  <si>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</si>
  <si>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</si>
  <si>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</si>
  <si>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</si>
  <si>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</si>
  <si>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</si>
  <si>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</si>
  <si>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</si>
  <si>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</si>
  <si>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</si>
  <si>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</si>
  <si>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</si>
  <si>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</si>
  <si>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</si>
  <si>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</si>
  <si>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</si>
  <si>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</si>
  <si>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</si>
  <si>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</si>
  <si>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</si>
  <si>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</si>
  <si>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</si>
  <si>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</si>
  <si>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</si>
  <si>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</si>
  <si>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</si>
  <si>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</si>
  <si>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</si>
  <si>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</si>
  <si>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</si>
  <si>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</si>
  <si>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</si>
  <si>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</si>
  <si>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</si>
  <si>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</si>
  <si>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</si>
  <si>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</si>
  <si>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</si>
  <si>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</si>
  <si>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</si>
  <si>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</si>
  <si>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</si>
  <si>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</si>
  <si>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</si>
  <si>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</si>
  <si>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</si>
  <si>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</si>
  <si>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</si>
  <si>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</si>
  <si>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</si>
  <si>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</si>
  <si>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</si>
  <si>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</si>
  <si>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</si>
  <si>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</si>
  <si>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</si>
  <si>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</si>
  <si>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</si>
  <si>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</si>
  <si>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</si>
  <si>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</si>
  <si>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</si>
  <si>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</si>
  <si>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</si>
  <si>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</si>
  <si>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</si>
  <si>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</si>
  <si>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</si>
  <si>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</si>
  <si>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</si>
  <si>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</si>
  <si>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</si>
  <si>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</si>
  <si>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</si>
  <si>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</si>
  <si>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</si>
  <si>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</si>
  <si>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</si>
  <si>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</si>
  <si>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</si>
  <si>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</si>
  <si>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</si>
  <si>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</si>
  <si>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</si>
  <si>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</si>
  <si>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</si>
  <si>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</si>
  <si>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</si>
  <si>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</si>
  <si>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</si>
  <si>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</si>
  <si>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</si>
  <si>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</si>
  <si>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</si>
  <si>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</si>
  <si>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</si>
  <si>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</si>
  <si>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</si>
  <si>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</si>
  <si>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</si>
  <si>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</si>
  <si>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</si>
  <si>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</si>
  <si>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</si>
  <si>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</si>
  <si>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</si>
  <si>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</si>
  <si>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</si>
  <si>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</si>
  <si>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</si>
  <si>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</si>
  <si>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</si>
  <si>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</si>
  <si>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</si>
  <si>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</si>
  <si>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</si>
  <si>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</si>
  <si>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</si>
  <si>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</si>
  <si>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</si>
  <si>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</si>
  <si>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</si>
  <si>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</si>
  <si>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</si>
  <si>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</si>
  <si>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</si>
  <si>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</si>
  <si>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</si>
  <si>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</si>
  <si>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</si>
  <si>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</si>
  <si>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</si>
  <si>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</si>
  <si>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</si>
  <si>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</si>
  <si>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</si>
  <si>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</si>
  <si>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</si>
  <si>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</si>
  <si>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</si>
  <si>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</si>
  <si>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</si>
  <si>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</si>
  <si>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</si>
  <si>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</si>
  <si>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</si>
  <si>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</si>
  <si>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</si>
  <si>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</si>
  <si>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</si>
  <si>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</si>
  <si>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</si>
  <si>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</si>
  <si>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</si>
  <si>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</si>
  <si>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</si>
  <si>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</si>
  <si>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</si>
  <si>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</si>
  <si>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</si>
  <si>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</si>
  <si>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</si>
  <si>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</si>
  <si>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</si>
  <si>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</si>
  <si>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</si>
  <si>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</si>
  <si>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</si>
  <si>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</si>
  <si>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</si>
  <si>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</si>
  <si>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</si>
  <si>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</si>
  <si>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</si>
  <si>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</si>
  <si>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</si>
  <si>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</si>
  <si>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</si>
  <si>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</si>
  <si>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</si>
  <si>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</si>
  <si>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</si>
  <si>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</si>
  <si>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</si>
  <si>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</si>
  <si>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</si>
  <si>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</si>
  <si>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</si>
  <si>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</si>
  <si>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</si>
  <si>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</si>
  <si>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</si>
  <si>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</si>
  <si>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</si>
  <si>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</si>
  <si>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</si>
  <si>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</si>
  <si>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</si>
  <si>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</si>
  <si>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</si>
  <si>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</si>
  <si>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</si>
  <si>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</si>
  <si>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</si>
  <si>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</si>
  <si>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</si>
  <si>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</si>
  <si>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</si>
  <si>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</si>
  <si>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</si>
  <si>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</si>
  <si>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</si>
  <si>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</si>
  <si>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</si>
  <si>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</si>
  <si>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</si>
  <si>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</si>
  <si>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</si>
  <si>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</si>
  <si>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</si>
  <si>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</si>
  <si>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</si>
  <si>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</si>
  <si>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</si>
  <si>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</si>
  <si>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</si>
  <si>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</si>
  <si>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</si>
  <si>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</si>
  <si>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</si>
  <si>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</si>
  <si>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</si>
  <si>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</si>
  <si>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</si>
  <si>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</si>
  <si>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</si>
  <si>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</si>
  <si>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</si>
  <si>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</si>
  <si>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</si>
  <si>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</si>
  <si>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</si>
  <si>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</si>
  <si>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</si>
  <si>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</si>
  <si>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</si>
  <si>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</si>
  <si>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</si>
  <si>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</si>
  <si>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</si>
  <si>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</si>
  <si>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</si>
  <si>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</si>
  <si>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</si>
  <si>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</si>
  <si>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</si>
  <si>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</si>
  <si>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</si>
  <si>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</si>
  <si>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</si>
  <si>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</si>
  <si>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</si>
  <si>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</si>
  <si>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</si>
  <si>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</si>
  <si>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</si>
  <si>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</si>
  <si>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</si>
  <si>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</si>
  <si>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</si>
  <si>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</si>
  <si>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</si>
  <si>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</si>
  <si>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</si>
  <si>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</si>
  <si>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</si>
  <si>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</si>
  <si>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</si>
  <si>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</si>
  <si>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</si>
  <si>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</si>
  <si>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</si>
  <si>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</si>
  <si>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</si>
  <si>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</si>
  <si>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</si>
  <si>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</si>
  <si>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</si>
  <si>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</si>
  <si>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</si>
  <si>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</si>
  <si>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</si>
  <si>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</si>
  <si>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</si>
  <si>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</si>
  <si>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</si>
  <si>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</si>
  <si>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</si>
  <si>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</si>
  <si>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</si>
  <si>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</si>
  <si>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</si>
  <si>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</si>
  <si>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</si>
  <si>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</si>
  <si>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</si>
  <si>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</si>
  <si>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</si>
  <si>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</si>
  <si>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</si>
  <si>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</si>
  <si>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</si>
  <si>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</si>
  <si>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</si>
  <si>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</si>
  <si>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</si>
  <si>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</si>
  <si>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</si>
  <si>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</si>
  <si>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</si>
  <si>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</si>
  <si>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</si>
  <si>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</si>
  <si>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</si>
  <si>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</si>
  <si>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</si>
  <si>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</si>
  <si>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</si>
  <si>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</si>
  <si>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</si>
  <si>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</si>
  <si>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</si>
  <si>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</si>
  <si>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</si>
  <si>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</si>
  <si>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</si>
  <si>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</si>
  <si>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</si>
  <si>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</si>
  <si>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</si>
  <si>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</si>
  <si>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</si>
  <si>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</si>
  <si>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</si>
  <si>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</si>
  <si>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</si>
  <si>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</si>
  <si>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</si>
  <si>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</si>
  <si>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</si>
  <si>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</si>
  <si>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</si>
  <si>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</si>
  <si>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</si>
  <si>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</si>
  <si>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</si>
  <si>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</si>
  <si>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</si>
  <si>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</si>
  <si>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</si>
  <si>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</si>
  <si>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</si>
  <si>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</si>
  <si>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</si>
  <si>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</si>
  <si>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</si>
  <si>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</si>
  <si>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</si>
  <si>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</si>
  <si>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</si>
  <si>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</si>
  <si>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</si>
  <si>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</si>
  <si>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</si>
  <si>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</si>
  <si>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</si>
  <si>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</si>
  <si>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</si>
  <si>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</si>
  <si>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</si>
  <si>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</si>
  <si>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</si>
  <si>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</si>
  <si>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</si>
  <si>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</si>
  <si>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</si>
  <si>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</si>
  <si>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</si>
  <si>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</si>
  <si>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</si>
  <si>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</si>
  <si>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</si>
  <si>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</si>
  <si>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</si>
  <si>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</si>
  <si>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</si>
  <si>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</si>
  <si>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</si>
  <si>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</si>
  <si>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</si>
  <si>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</si>
  <si>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</si>
  <si>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</si>
  <si>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</si>
  <si>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</si>
  <si>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</si>
  <si>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</si>
  <si>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</si>
  <si>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</si>
  <si>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</si>
  <si>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</si>
  <si>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</si>
  <si>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</si>
  <si>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</si>
  <si>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</si>
  <si>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</si>
  <si>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</si>
  <si>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</si>
  <si>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</si>
  <si>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</si>
  <si>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</si>
  <si>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</si>
  <si>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</si>
  <si>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</si>
  <si>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</si>
  <si>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</si>
  <si>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</si>
  <si>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</si>
  <si>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</si>
  <si>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</si>
  <si>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</si>
  <si>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</si>
  <si>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</si>
  <si>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</si>
  <si>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</si>
  <si>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</si>
  <si>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</si>
  <si>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</si>
  <si>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</si>
  <si>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</si>
  <si>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</si>
  <si>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</si>
  <si>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</si>
  <si>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</si>
  <si>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</si>
  <si>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</si>
  <si>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</si>
  <si>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</si>
  <si>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</si>
  <si>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</si>
  <si>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</si>
  <si>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</si>
  <si>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</si>
  <si>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</si>
  <si>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</si>
  <si>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</si>
  <si>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</si>
  <si>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</si>
  <si>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</si>
  <si>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</si>
  <si>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</si>
  <si>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</si>
  <si>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</si>
  <si>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</si>
  <si>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</si>
  <si>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</si>
  <si>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</si>
  <si>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</si>
  <si>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</si>
  <si>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</si>
  <si>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</si>
  <si>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</si>
  <si>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</si>
  <si>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</si>
  <si>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</si>
  <si>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</si>
  <si>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</si>
  <si>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</si>
  <si>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</si>
  <si>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</si>
  <si>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</si>
  <si>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</si>
  <si>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</si>
  <si>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</si>
  <si>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</si>
  <si>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</si>
  <si>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</si>
  <si>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</si>
  <si>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</si>
  <si>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</si>
  <si>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</si>
  <si>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</si>
  <si>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</si>
  <si>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</si>
  <si>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</si>
  <si>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</si>
  <si>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</si>
  <si>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</si>
  <si>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</si>
  <si>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</si>
  <si>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</si>
  <si>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</si>
  <si>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</si>
  <si>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</si>
  <si>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</si>
  <si>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</si>
  <si>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</si>
  <si>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</si>
  <si>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</si>
  <si>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</si>
  <si>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</si>
  <si>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</si>
  <si>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</si>
  <si>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</si>
  <si>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</si>
  <si>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</si>
  <si>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</si>
  <si>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</si>
  <si>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</si>
  <si>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</si>
  <si>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</si>
  <si>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</si>
  <si>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</si>
  <si>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</si>
  <si>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</si>
  <si>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</si>
  <si>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</si>
  <si>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</si>
  <si>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</si>
  <si>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</si>
  <si>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</si>
  <si>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</si>
  <si>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</si>
  <si>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</si>
  <si>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</si>
  <si>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</si>
  <si>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</si>
  <si>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</si>
  <si>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</si>
  <si>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</si>
  <si>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</si>
  <si>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</si>
  <si>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</si>
  <si>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</si>
  <si>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</si>
  <si>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</si>
  <si>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</si>
  <si>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</si>
  <si>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</si>
  <si>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</si>
  <si>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</si>
  <si>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</si>
  <si>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</si>
  <si>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</si>
  <si>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</si>
  <si>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</si>
  <si>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</si>
  <si>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</si>
  <si>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</si>
  <si>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</si>
  <si>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</si>
  <si>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</si>
  <si>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</si>
  <si>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</si>
  <si>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</si>
  <si>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</si>
  <si>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</si>
  <si>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</si>
  <si>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</si>
  <si>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</si>
  <si>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</si>
  <si>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</si>
  <si>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</si>
  <si>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</si>
  <si>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</si>
  <si>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</si>
  <si>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</si>
  <si>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</si>
  <si>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</si>
  <si>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</si>
  <si>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</si>
  <si>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</si>
  <si>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</si>
  <si>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</si>
  <si>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</si>
  <si>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</si>
  <si>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</si>
  <si>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</si>
  <si>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</si>
  <si>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</si>
  <si>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</si>
  <si>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</si>
  <si>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</si>
  <si>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</si>
  <si>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</si>
  <si>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</si>
  <si>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</si>
  <si>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</si>
  <si>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</si>
  <si>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</si>
  <si>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</si>
  <si>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</si>
  <si>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</si>
  <si>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</si>
  <si>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</si>
  <si>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</si>
  <si>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</si>
  <si>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</si>
  <si>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</si>
  <si>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</si>
  <si>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</si>
  <si>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</si>
  <si>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</si>
  <si>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</si>
  <si>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</si>
  <si>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</si>
  <si>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</si>
  <si>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</si>
  <si>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</si>
  <si>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</si>
  <si>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</si>
  <si>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</si>
  <si>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</si>
  <si>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</si>
  <si>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</si>
  <si>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</si>
  <si>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</si>
  <si>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</si>
  <si>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</si>
  <si>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</si>
  <si>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</si>
  <si>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</si>
  <si>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</si>
  <si>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</si>
  <si>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</si>
  <si>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</si>
  <si>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</si>
  <si>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</si>
  <si>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</si>
  <si>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</si>
  <si>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</si>
  <si>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</si>
  <si>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</si>
  <si>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</si>
  <si>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</si>
  <si>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</si>
  <si>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</si>
  <si>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</si>
  <si>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</si>
  <si>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</si>
  <si>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</si>
  <si>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</si>
  <si>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</si>
  <si>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</si>
  <si>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</si>
  <si>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</si>
  <si>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</si>
  <si>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</si>
  <si>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</si>
  <si>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</si>
  <si>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</si>
  <si>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</si>
  <si>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</si>
  <si>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</si>
  <si>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</si>
  <si>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</si>
  <si>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</si>
  <si>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</si>
  <si>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</si>
  <si>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</si>
  <si>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</si>
  <si>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</si>
  <si>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</si>
  <si>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</si>
  <si>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</si>
  <si>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</si>
  <si>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</si>
  <si>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</si>
  <si>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</si>
  <si>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</si>
  <si>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</si>
  <si>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</si>
  <si>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</si>
  <si>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</si>
  <si>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</si>
  <si>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</si>
  <si>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</si>
  <si>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</si>
  <si>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</si>
  <si>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</si>
  <si>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</si>
  <si>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</si>
  <si>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</si>
  <si>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</si>
  <si>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</si>
  <si>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</si>
  <si>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</si>
  <si>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</si>
  <si>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</si>
  <si>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</si>
  <si>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</si>
  <si>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</si>
  <si>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</si>
  <si>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</si>
  <si>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</si>
  <si>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</si>
  <si>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</si>
  <si>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</si>
  <si>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</si>
  <si>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</si>
  <si>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</si>
  <si>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</si>
  <si>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</si>
  <si>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</si>
  <si>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</si>
  <si>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</si>
  <si>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</si>
  <si>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</si>
  <si>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</si>
  <si>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</si>
  <si>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</si>
  <si>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</si>
  <si>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</si>
  <si>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</si>
  <si>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</si>
  <si>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</si>
  <si>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</si>
  <si>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</si>
  <si>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</si>
  <si>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</si>
  <si>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</si>
  <si>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</si>
  <si>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</si>
  <si>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</si>
  <si>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</si>
  <si>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</si>
  <si>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</si>
  <si>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</si>
  <si>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</si>
  <si>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</si>
  <si>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</si>
  <si>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</si>
  <si>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</si>
  <si>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</si>
  <si>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</si>
  <si>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</si>
  <si>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</si>
  <si>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</si>
  <si>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</si>
  <si>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</si>
  <si>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</si>
  <si>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</si>
  <si>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</si>
  <si>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</si>
  <si>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</si>
  <si>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</si>
  <si>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</si>
  <si>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</si>
  <si>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</si>
  <si>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</si>
  <si>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</si>
  <si>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</si>
  <si>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</si>
  <si>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</si>
  <si>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</si>
  <si>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</si>
  <si>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</si>
  <si>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</si>
  <si>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</si>
  <si>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</si>
  <si>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</si>
  <si>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</si>
  <si>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</si>
  <si>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</si>
  <si>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</si>
  <si>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</si>
  <si>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</si>
  <si>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</si>
  <si>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</si>
  <si>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</si>
  <si>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</si>
  <si>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</si>
  <si>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</si>
  <si>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</si>
  <si>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</si>
  <si>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</si>
  <si>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</si>
  <si>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</si>
  <si>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</si>
  <si>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</si>
  <si>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</si>
  <si>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</si>
  <si>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</si>
  <si>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</si>
  <si>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</si>
  <si>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</si>
  <si>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</si>
  <si>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</si>
  <si>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</si>
  <si>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</si>
  <si>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</si>
  <si>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</si>
  <si>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</si>
  <si>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</si>
  <si>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</si>
  <si>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</si>
  <si>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</si>
  <si>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</si>
  <si>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</si>
  <si>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</si>
  <si>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</si>
  <si>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</si>
  <si>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</si>
  <si>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</si>
  <si>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</si>
  <si>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</si>
  <si>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</si>
  <si>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</si>
  <si>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</si>
  <si>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</si>
  <si>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</si>
  <si>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</si>
  <si>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</si>
  <si>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</si>
  <si>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</si>
  <si>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</si>
  <si>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</si>
  <si>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</si>
  <si>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</si>
  <si>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</si>
  <si>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</si>
  <si>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</si>
  <si>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</si>
  <si>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</si>
  <si>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</si>
  <si>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</si>
  <si>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</si>
  <si>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</si>
  <si>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</si>
  <si>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</si>
  <si>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</si>
  <si>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</si>
  <si>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</si>
  <si>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</si>
  <si>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</si>
  <si>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</si>
  <si>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</si>
  <si>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</si>
  <si>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</si>
  <si>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</si>
  <si>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</si>
  <si>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</si>
  <si>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</si>
  <si>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</si>
  <si>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</si>
  <si>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</si>
  <si>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</si>
  <si>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</si>
  <si>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</si>
  <si>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</si>
  <si>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</si>
  <si>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</si>
  <si>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</si>
  <si>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</si>
  <si>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</si>
  <si>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</si>
  <si>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</si>
  <si>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</si>
  <si>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</si>
  <si>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</si>
  <si>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</si>
  <si>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</si>
  <si>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</si>
  <si>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</si>
  <si>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</si>
  <si>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</si>
  <si>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</si>
  <si>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</si>
  <si>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</si>
  <si>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</si>
  <si>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</si>
  <si>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</si>
  <si>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</si>
  <si>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</si>
  <si>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</si>
  <si>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</si>
  <si>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</si>
  <si>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</si>
  <si>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</si>
  <si>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</si>
  <si>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</si>
  <si>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</si>
  <si>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</si>
  <si>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</si>
  <si>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</si>
  <si>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</si>
  <si>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</si>
  <si>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</si>
  <si>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</si>
  <si>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</si>
  <si>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</si>
  <si>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</si>
  <si>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</si>
  <si>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</si>
  <si>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</si>
  <si>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</si>
  <si>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</si>
  <si>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</si>
  <si>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</si>
  <si>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</si>
  <si>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</si>
  <si>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</si>
  <si>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</si>
  <si>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</si>
  <si>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</si>
  <si>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</si>
  <si>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</si>
  <si>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</si>
  <si>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</si>
  <si>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</si>
  <si>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</si>
  <si>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</si>
  <si>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</si>
  <si>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</si>
  <si>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</si>
  <si>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</si>
  <si>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</si>
  <si>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</si>
  <si>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</si>
  <si>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</si>
  <si>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</si>
  <si>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</si>
  <si>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</si>
  <si>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</si>
  <si>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</si>
  <si>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</si>
  <si>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</si>
  <si>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</si>
  <si>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</si>
  <si>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</si>
  <si>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</si>
  <si>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</si>
  <si>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</si>
  <si>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</si>
  <si>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</si>
  <si>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</si>
  <si>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</si>
  <si>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</si>
  <si>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</si>
  <si>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</si>
  <si>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</si>
  <si>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</si>
  <si>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</si>
  <si>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</si>
  <si>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</si>
  <si>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</si>
  <si>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</si>
  <si>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</si>
  <si>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</si>
  <si>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</si>
  <si>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</si>
  <si>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</si>
  <si>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</si>
  <si>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</si>
  <si>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</si>
  <si>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</si>
  <si>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</si>
  <si>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</si>
  <si>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</si>
  <si>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</si>
  <si>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</si>
  <si>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</si>
  <si>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</si>
  <si>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</si>
  <si>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</si>
  <si>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</si>
  <si>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</si>
  <si>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</si>
  <si>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</si>
  <si>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</si>
  <si>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</si>
  <si>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</si>
  <si>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</si>
  <si>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</si>
  <si>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</si>
  <si>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</si>
  <si>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</si>
  <si>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</si>
  <si>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</si>
  <si>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</si>
  <si>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</si>
  <si>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</si>
  <si>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</si>
  <si>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</si>
  <si>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</si>
  <si>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</si>
  <si>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</si>
  <si>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</si>
  <si>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</si>
  <si>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</si>
  <si>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</si>
  <si>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</si>
  <si>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</si>
  <si>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</si>
  <si>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</si>
  <si>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</si>
  <si>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</si>
  <si>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</si>
  <si>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</si>
  <si>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</si>
  <si>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</si>
  <si>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</si>
  <si>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</si>
  <si>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</si>
  <si>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</si>
  <si>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</si>
  <si>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</si>
  <si>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</si>
  <si>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</si>
  <si>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</si>
  <si>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</si>
  <si>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</si>
  <si>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</si>
  <si>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</si>
  <si>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</si>
  <si>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</si>
  <si>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</si>
  <si>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</si>
  <si>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</si>
  <si>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</si>
  <si>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</si>
  <si>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</si>
  <si>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</si>
  <si>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</si>
  <si>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</si>
  <si>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</si>
  <si>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</si>
  <si>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</si>
  <si>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</si>
  <si>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</si>
  <si>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</si>
  <si>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</si>
  <si>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</si>
  <si>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</si>
  <si>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</si>
  <si>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</si>
  <si>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</si>
  <si>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</si>
  <si>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</si>
  <si>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</si>
  <si>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</si>
  <si>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</si>
  <si>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</si>
  <si>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</si>
  <si>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</si>
  <si>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</si>
  <si>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</si>
  <si>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</si>
  <si>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</si>
  <si>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</si>
  <si>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</si>
  <si>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</si>
  <si>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</si>
  <si>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</si>
  <si>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</si>
  <si>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</si>
  <si>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</si>
  <si>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</si>
  <si>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</si>
  <si>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</si>
  <si>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</si>
  <si>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</si>
  <si>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</si>
  <si>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</si>
  <si>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</si>
  <si>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</si>
  <si>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</si>
  <si>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</si>
  <si>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</si>
  <si>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</si>
  <si>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</si>
  <si>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</si>
  <si>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</si>
  <si>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</si>
  <si>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</si>
  <si>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</si>
  <si>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</si>
  <si>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</si>
  <si>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</si>
  <si>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</si>
  <si>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</si>
  <si>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</si>
  <si>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</si>
  <si>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</si>
  <si>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</si>
  <si>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</si>
  <si>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</si>
  <si>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</si>
  <si>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</si>
  <si>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</si>
  <si>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</si>
  <si>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</si>
  <si>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</si>
  <si>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</si>
  <si>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</si>
  <si>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</si>
  <si>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</si>
  <si>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</si>
  <si>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</si>
  <si>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</si>
  <si>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</si>
  <si>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</si>
  <si>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</si>
  <si>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</si>
  <si>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</si>
  <si>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</si>
  <si>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</si>
  <si>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</si>
  <si>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</si>
  <si>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</si>
  <si>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</si>
  <si>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</si>
  <si>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</si>
  <si>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</si>
  <si>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</si>
  <si>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</si>
  <si>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</si>
  <si>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</si>
  <si>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</si>
  <si>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</si>
  <si>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</si>
  <si>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</si>
  <si>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</si>
  <si>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</si>
  <si>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</si>
  <si>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</si>
  <si>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</si>
  <si>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</si>
  <si>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</si>
  <si>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</si>
  <si>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</si>
  <si>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</si>
  <si>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</si>
  <si>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</si>
  <si>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</si>
  <si>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</si>
  <si>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</si>
  <si>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</si>
  <si>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</si>
  <si>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</si>
  <si>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</si>
  <si>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</si>
  <si>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</si>
  <si>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</si>
  <si>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</si>
  <si>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</si>
  <si>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</si>
  <si>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</si>
  <si>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</si>
  <si>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</si>
  <si>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</si>
  <si>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</si>
  <si>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</si>
  <si>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</si>
  <si>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</si>
  <si>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</si>
  <si>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</si>
  <si>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</si>
  <si>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</si>
  <si>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</si>
  <si>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</si>
  <si>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</si>
  <si>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</si>
  <si>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</si>
  <si>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</si>
  <si>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</si>
  <si>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</si>
  <si>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</si>
  <si>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</si>
  <si>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</si>
  <si>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</si>
  <si>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</si>
  <si>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</si>
  <si>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</si>
  <si>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</si>
  <si>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</si>
  <si>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</si>
  <si>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</si>
  <si>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</si>
  <si>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</si>
  <si>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</si>
  <si>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</si>
  <si>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</si>
  <si>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</si>
  <si>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</si>
  <si>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</si>
  <si>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</si>
  <si>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</si>
  <si>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</si>
  <si>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</si>
  <si>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</si>
  <si>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</si>
  <si>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</si>
  <si>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</si>
  <si>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</si>
  <si>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</si>
  <si>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</si>
  <si>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</si>
  <si>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</si>
  <si>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</si>
  <si>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</si>
  <si>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</si>
  <si>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</si>
  <si>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</si>
  <si>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</si>
  <si>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</si>
  <si>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</si>
  <si>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</si>
  <si>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</si>
  <si>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</si>
  <si>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</si>
  <si>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</si>
  <si>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</si>
  <si>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</si>
  <si>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</si>
  <si>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</si>
  <si>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</si>
  <si>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</si>
  <si>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</si>
  <si>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</si>
  <si>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</si>
  <si>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</si>
  <si>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</si>
  <si>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</si>
  <si>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</si>
  <si>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</si>
  <si>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</si>
  <si>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</si>
  <si>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</si>
  <si>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</si>
  <si>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</si>
  <si>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</si>
  <si>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</si>
  <si>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</si>
  <si>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</si>
  <si>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</si>
  <si>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</si>
  <si>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</si>
  <si>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</si>
  <si>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</si>
  <si>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</si>
  <si>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</si>
  <si>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</si>
  <si>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</si>
  <si>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</si>
  <si>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</si>
  <si>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</si>
  <si>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</si>
  <si>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</si>
  <si>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</si>
  <si>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</si>
  <si>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</si>
  <si>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</si>
  <si>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</si>
  <si>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</si>
  <si>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</si>
  <si>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</si>
  <si>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</si>
  <si>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</si>
  <si>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</si>
  <si>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</si>
  <si>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</si>
  <si>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</si>
  <si>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</si>
  <si>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</si>
  <si>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</si>
  <si>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</si>
  <si>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</si>
  <si>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</si>
  <si>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</si>
  <si>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</si>
  <si>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</si>
  <si>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</si>
  <si>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</si>
  <si>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</si>
  <si>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</si>
  <si>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</si>
  <si>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</si>
  <si>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</si>
  <si>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</si>
  <si>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</si>
  <si>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</si>
  <si>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</si>
  <si>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</si>
  <si>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</si>
  <si>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</si>
  <si>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</si>
  <si>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</si>
  <si>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</si>
  <si>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</si>
  <si>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</si>
  <si>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</si>
  <si>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</si>
  <si>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</si>
  <si>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</si>
  <si>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</si>
  <si>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</si>
  <si>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</si>
  <si>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</si>
  <si>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</si>
  <si>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</si>
  <si>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</si>
  <si>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</si>
  <si>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</si>
  <si>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</si>
  <si>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</si>
  <si>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</si>
  <si>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</si>
  <si>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</si>
  <si>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</si>
  <si>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</si>
  <si>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</si>
  <si>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</si>
  <si>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</si>
  <si>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</si>
  <si>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</si>
  <si>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</si>
  <si>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</si>
  <si>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</si>
  <si>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</si>
  <si>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</si>
  <si>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</si>
  <si>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</si>
  <si>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</si>
  <si>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</si>
  <si>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</si>
  <si>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</si>
  <si>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</si>
  <si>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</si>
  <si>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</si>
  <si>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</si>
  <si>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</si>
  <si>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</si>
  <si>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</si>
  <si>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</si>
  <si>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</si>
  <si>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</si>
  <si>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</si>
  <si>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</si>
  <si>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</si>
  <si>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</si>
  <si>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</si>
  <si>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</si>
  <si>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</si>
  <si>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</si>
  <si>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</si>
  <si>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</si>
  <si>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</si>
  <si>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</si>
  <si>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</si>
  <si>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</si>
  <si>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</si>
  <si>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</si>
  <si>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</si>
  <si>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</si>
  <si>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</si>
  <si>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</si>
  <si>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</si>
  <si>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</si>
  <si>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</si>
  <si>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</si>
  <si>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</si>
  <si>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</si>
  <si>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</si>
  <si>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</si>
  <si>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</si>
  <si>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</si>
  <si>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</si>
  <si>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</si>
  <si>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</si>
  <si>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</si>
  <si>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</si>
  <si>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</si>
  <si>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</si>
  <si>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</si>
  <si>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</si>
  <si>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</si>
  <si>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</si>
  <si>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</si>
  <si>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</si>
  <si>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</si>
  <si>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</si>
  <si>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</si>
  <si>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</si>
  <si>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</si>
  <si>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</si>
  <si>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</si>
  <si>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</si>
  <si>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</si>
  <si>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</si>
  <si>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</si>
  <si>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</si>
  <si>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</si>
  <si>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</si>
  <si>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</si>
  <si>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</si>
  <si>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</si>
  <si>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</si>
  <si>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</si>
  <si>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</si>
  <si>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</si>
  <si>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</si>
  <si>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</si>
  <si>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</si>
  <si>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</si>
  <si>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</si>
  <si>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</si>
  <si>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</si>
  <si>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</si>
  <si>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</si>
  <si>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</si>
  <si>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</si>
  <si>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</si>
  <si>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</si>
  <si>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</si>
  <si>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</si>
  <si>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</si>
  <si>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</si>
  <si>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</si>
  <si>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</si>
  <si>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</si>
  <si>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</si>
  <si>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</si>
  <si>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</si>
  <si>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</si>
  <si>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</si>
  <si>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</si>
  <si>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</si>
  <si>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</si>
  <si>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</si>
  <si>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</si>
  <si>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</si>
  <si>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</si>
  <si>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</si>
  <si>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</si>
  <si>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</si>
  <si>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</si>
  <si>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</si>
  <si>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</si>
  <si>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</si>
  <si>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</si>
  <si>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</si>
  <si>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</si>
  <si>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</si>
  <si>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</si>
  <si>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</si>
  <si>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</si>
  <si>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</si>
  <si>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</si>
  <si>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</si>
  <si>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</si>
  <si>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</si>
  <si>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</si>
  <si>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</si>
  <si>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</si>
  <si>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</si>
  <si>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</si>
  <si>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</si>
  <si>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</si>
  <si>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</si>
  <si>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</si>
  <si>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</si>
  <si>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</si>
  <si>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</si>
  <si>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</si>
  <si>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</si>
  <si>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</si>
  <si>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</si>
  <si>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</si>
  <si>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</si>
  <si>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</si>
  <si>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</si>
  <si>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</si>
  <si>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</si>
  <si>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</si>
  <si>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</si>
  <si>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</si>
  <si>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</si>
  <si>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</si>
  <si>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</si>
  <si>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</si>
  <si>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</si>
  <si>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</si>
  <si>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</si>
  <si>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</si>
  <si>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</si>
  <si>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</si>
  <si>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</si>
  <si>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</si>
  <si>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</si>
  <si>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</si>
  <si>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</si>
  <si>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</si>
  <si>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</si>
  <si>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</si>
  <si>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</si>
  <si>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</si>
  <si>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</si>
  <si>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</si>
  <si>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</si>
  <si>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</si>
  <si>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</si>
  <si>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</si>
  <si>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</si>
  <si>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</si>
  <si>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</si>
  <si>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</si>
  <si>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</si>
  <si>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</si>
  <si>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</si>
  <si>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</si>
  <si>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</si>
  <si>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</si>
  <si>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</si>
  <si>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</si>
  <si>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</si>
  <si>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</si>
  <si>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</si>
  <si>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</si>
  <si>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</si>
  <si>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</si>
  <si>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</si>
  <si>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</si>
  <si>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</si>
  <si>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</si>
  <si>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</si>
  <si>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</si>
  <si>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</si>
  <si>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</si>
  <si>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</si>
  <si>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</si>
  <si>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</si>
  <si>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</si>
  <si>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</si>
  <si>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</si>
  <si>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</si>
  <si>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</si>
  <si>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</si>
  <si>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</si>
  <si>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</si>
  <si>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</si>
  <si>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</si>
  <si>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</si>
  <si>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</si>
  <si>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</si>
  <si>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</si>
  <si>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</si>
  <si>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</si>
  <si>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</si>
  <si>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</si>
  <si>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</si>
  <si>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</si>
  <si>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</si>
  <si>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</si>
  <si>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</si>
  <si>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</si>
  <si>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</si>
  <si>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</si>
  <si>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</si>
  <si>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</si>
  <si>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</si>
  <si>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</si>
  <si>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</si>
  <si>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</si>
  <si>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</si>
  <si>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</si>
  <si>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</si>
  <si>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</si>
  <si>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</si>
  <si>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</si>
  <si>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</si>
  <si>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</si>
  <si>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</si>
  <si>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</si>
  <si>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</si>
  <si>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</si>
  <si>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</si>
  <si>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</si>
  <si>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</si>
  <si>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</si>
  <si>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</si>
  <si>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</si>
  <si>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</si>
  <si>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</si>
  <si>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</si>
  <si>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</si>
  <si>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</si>
  <si>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</si>
  <si>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</si>
  <si>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</si>
  <si>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</si>
  <si>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</si>
  <si>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</si>
  <si>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</si>
  <si>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</si>
  <si>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</si>
  <si>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</si>
  <si>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</si>
  <si>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</si>
  <si>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</si>
  <si>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</si>
  <si>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</si>
  <si>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</si>
  <si>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</si>
  <si>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</si>
  <si>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</si>
  <si>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</si>
  <si>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</si>
  <si>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</si>
  <si>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</si>
  <si>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</si>
  <si>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</si>
  <si>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</si>
  <si>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</si>
  <si>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</si>
  <si>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</si>
  <si>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</si>
  <si>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</si>
  <si>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</si>
  <si>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</si>
  <si>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</si>
  <si>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</si>
  <si>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</si>
  <si>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</si>
  <si>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</si>
  <si>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</si>
  <si>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</si>
  <si>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</si>
  <si>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</si>
  <si>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</si>
  <si>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</si>
  <si>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</si>
  <si>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</si>
  <si>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</si>
  <si>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</si>
  <si>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</si>
  <si>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</si>
  <si>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</si>
  <si>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</si>
  <si>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</si>
  <si>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</si>
  <si>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</si>
  <si>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</si>
  <si>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</si>
  <si>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</si>
  <si>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</si>
  <si>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</si>
  <si>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</si>
  <si>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</si>
  <si>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</si>
  <si>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</si>
  <si>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</si>
  <si>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</si>
  <si>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</si>
  <si>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</si>
  <si>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</si>
  <si>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</si>
  <si>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</si>
  <si>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</si>
  <si>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</si>
  <si>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</si>
  <si>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</si>
  <si>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</si>
  <si>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</si>
  <si>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</si>
  <si>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</si>
  <si>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</si>
  <si>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</si>
  <si>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</si>
  <si>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</si>
  <si>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</si>
  <si>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</si>
  <si>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</si>
  <si>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</si>
  <si>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</si>
  <si>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</si>
  <si>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</si>
  <si>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</si>
  <si>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</si>
  <si>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</si>
  <si>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</si>
  <si>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</si>
  <si>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</si>
  <si>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</si>
  <si>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</si>
  <si>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</si>
  <si>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</si>
  <si>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</si>
  <si>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</si>
  <si>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</si>
  <si>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</si>
  <si>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</si>
  <si>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</si>
  <si>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</si>
  <si>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</si>
  <si>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</si>
  <si>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</si>
  <si>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</si>
  <si>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</si>
  <si>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</si>
  <si>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</si>
  <si>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</si>
  <si>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</si>
  <si>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</si>
  <si>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</si>
  <si>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</si>
  <si>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</si>
  <si>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</si>
  <si>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</si>
  <si>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</si>
  <si>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</si>
  <si>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</si>
  <si>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</si>
  <si>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</si>
  <si>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</si>
  <si>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</si>
  <si>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</si>
  <si>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</si>
  <si>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</si>
  <si>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</si>
  <si>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</si>
  <si>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</si>
  <si>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</si>
  <si>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</si>
  <si>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</si>
  <si>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</si>
  <si>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</si>
  <si>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</si>
  <si>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</si>
  <si>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</si>
  <si>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</si>
  <si>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</si>
  <si>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</si>
  <si>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</si>
  <si>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</si>
  <si>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</si>
  <si>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</si>
  <si>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</si>
  <si>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</si>
  <si>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</si>
  <si>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</si>
  <si>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</si>
  <si>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</si>
  <si>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</si>
  <si>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</si>
  <si>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</si>
  <si>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</si>
  <si>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</si>
  <si>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</si>
  <si>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</si>
  <si>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</si>
  <si>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</si>
  <si>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</si>
  <si>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</si>
  <si>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</si>
  <si>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</si>
  <si>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</si>
  <si>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</si>
  <si>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</si>
  <si>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</si>
  <si>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</si>
  <si>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</si>
  <si>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</si>
  <si>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</si>
  <si>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</si>
  <si>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</si>
  <si>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</si>
  <si>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</si>
  <si>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</si>
  <si>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</si>
  <si>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</si>
  <si>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</si>
  <si>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</si>
  <si>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</si>
  <si>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</si>
  <si>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</si>
  <si>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</si>
  <si>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</si>
  <si>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</si>
  <si>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</si>
  <si>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</si>
  <si>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</si>
  <si>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</si>
  <si>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</si>
  <si>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</si>
  <si>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</si>
  <si>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</si>
  <si>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</si>
  <si>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</si>
  <si>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</si>
  <si>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</si>
  <si>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</si>
  <si>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</si>
  <si>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</si>
  <si>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</si>
  <si>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</si>
  <si>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</si>
  <si>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</si>
  <si>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</si>
  <si>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</si>
  <si>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</si>
  <si>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</si>
  <si>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</si>
  <si>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</si>
  <si>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</si>
  <si>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</si>
  <si>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</si>
  <si>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</si>
  <si>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</si>
  <si>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</si>
  <si>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</si>
  <si>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</si>
  <si>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</si>
  <si>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</si>
  <si>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</si>
  <si>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</si>
  <si>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</si>
  <si>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</si>
  <si>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</si>
  <si>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</si>
  <si>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</si>
  <si>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</si>
  <si>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</si>
  <si>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</si>
  <si>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</si>
  <si>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</si>
  <si>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</si>
  <si>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</si>
  <si>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</si>
  <si>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</si>
  <si>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</si>
  <si>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</si>
  <si>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</si>
  <si>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</si>
  <si>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</si>
  <si>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</si>
  <si>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</si>
  <si>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</si>
  <si>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</si>
  <si>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</si>
  <si>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</si>
  <si>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</si>
  <si>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</si>
  <si>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</si>
  <si>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</si>
  <si>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</si>
  <si>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</si>
  <si>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</si>
  <si>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</si>
  <si>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</si>
  <si>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</si>
  <si>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</si>
  <si>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</si>
  <si>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</si>
  <si>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</si>
  <si>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</si>
  <si>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</si>
  <si>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</si>
  <si>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</si>
  <si>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</si>
  <si>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</si>
  <si>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</si>
  <si>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</si>
  <si>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</si>
  <si>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</si>
  <si>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</si>
  <si>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</si>
  <si>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</si>
  <si>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</si>
  <si>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</si>
  <si>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</si>
  <si>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</si>
  <si>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</si>
  <si>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</si>
  <si>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</si>
  <si>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</si>
  <si>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</si>
  <si>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</si>
  <si>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</si>
  <si>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</si>
  <si>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</si>
  <si>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</si>
  <si>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</si>
  <si>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</si>
  <si>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</si>
  <si>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</si>
  <si>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</si>
  <si>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</si>
  <si>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</si>
  <si>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</si>
  <si>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</si>
  <si>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</si>
  <si>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</si>
  <si>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</si>
  <si>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</si>
  <si>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</si>
  <si>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</si>
  <si>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</si>
  <si>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</si>
  <si>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</si>
  <si>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</si>
  <si>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</si>
  <si>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</si>
  <si>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</si>
  <si>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</si>
  <si>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</si>
  <si>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</si>
  <si>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</si>
  <si>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</si>
  <si>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</si>
  <si>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</si>
  <si>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</si>
  <si>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</si>
  <si>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</si>
  <si>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</si>
  <si>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</si>
  <si>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</si>
  <si>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</si>
  <si>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</si>
  <si>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</si>
  <si>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</si>
  <si>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</si>
  <si>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</si>
  <si>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</si>
  <si>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</si>
  <si>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</si>
  <si>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</si>
  <si>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</si>
  <si>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</si>
  <si>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</si>
  <si>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</si>
  <si>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</si>
  <si>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</si>
  <si>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</si>
  <si>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</si>
  <si>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</si>
  <si>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</si>
  <si>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</si>
  <si>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</si>
  <si>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</si>
  <si>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</si>
  <si>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</si>
  <si>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</si>
  <si>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</si>
  <si>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</si>
  <si>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</si>
  <si>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</si>
  <si>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</si>
  <si>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</si>
  <si>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</si>
  <si>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</si>
  <si>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</si>
  <si>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</si>
  <si>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</si>
  <si>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</si>
  <si>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</si>
  <si>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</si>
  <si>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</si>
  <si>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</si>
  <si>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</si>
  <si>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</si>
  <si>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</si>
  <si>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</si>
  <si>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</si>
  <si>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</si>
  <si>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</si>
  <si>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</si>
  <si>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</si>
  <si>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</si>
  <si>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</si>
  <si>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</si>
  <si>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</si>
  <si>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</si>
  <si>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</si>
  <si>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</si>
  <si>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</si>
  <si>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</si>
  <si>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</si>
  <si>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</si>
  <si>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</si>
  <si>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</si>
  <si>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</si>
  <si>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</si>
  <si>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</si>
  <si>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</si>
  <si>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</si>
  <si>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</si>
  <si>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</si>
  <si>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</si>
  <si>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</si>
  <si>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</si>
  <si>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</si>
  <si>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</si>
  <si>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</si>
  <si>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</si>
  <si>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</si>
  <si>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</si>
  <si>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</si>
  <si>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</si>
  <si>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</si>
  <si>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</si>
  <si>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</si>
  <si>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</si>
  <si>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</si>
  <si>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</si>
  <si>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</si>
  <si>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</si>
  <si>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</si>
  <si>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</si>
  <si>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</si>
  <si>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</si>
  <si>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</si>
  <si>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</si>
  <si>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</si>
  <si>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</si>
  <si>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</si>
  <si>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</si>
  <si>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</si>
  <si>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</si>
  <si>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</si>
  <si>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</si>
  <si>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</si>
  <si>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</si>
  <si>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</si>
  <si>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</si>
  <si>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</si>
  <si>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</si>
  <si>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</si>
  <si>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</si>
  <si>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</si>
  <si>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</si>
  <si>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</si>
  <si>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</si>
  <si>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</si>
  <si>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</si>
  <si>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</si>
  <si>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</si>
  <si>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</si>
  <si>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</si>
  <si>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</si>
  <si>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</si>
  <si>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</si>
  <si>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</si>
  <si>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</si>
  <si>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</si>
  <si>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</si>
  <si>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</si>
  <si>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</si>
  <si>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</si>
  <si>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</si>
  <si>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</si>
  <si>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</si>
  <si>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</si>
  <si>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</si>
  <si>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</si>
  <si>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</si>
  <si>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</si>
  <si>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</si>
  <si>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</si>
  <si>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</si>
  <si>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</si>
  <si>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</si>
  <si>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</si>
  <si>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</si>
  <si>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</si>
  <si>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</si>
  <si>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</si>
  <si>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</si>
  <si>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</si>
  <si>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</si>
  <si>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</si>
  <si>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</si>
  <si>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</si>
  <si>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</si>
  <si>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</si>
  <si>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</si>
  <si>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</si>
  <si>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</si>
  <si>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</si>
  <si>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</si>
  <si>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</si>
  <si>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</si>
  <si>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</si>
  <si>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</si>
  <si>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</si>
  <si>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</si>
  <si>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</si>
  <si>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</si>
  <si>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</si>
  <si>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</si>
  <si>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</si>
  <si>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</si>
  <si>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</si>
  <si>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</si>
  <si>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</si>
  <si>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</si>
  <si>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</si>
  <si>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</si>
  <si>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</si>
  <si>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</si>
  <si>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</si>
  <si>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</si>
  <si>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</si>
  <si>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</si>
  <si>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</si>
  <si>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</si>
  <si>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</si>
  <si>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</si>
  <si>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</si>
  <si>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</si>
  <si>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</si>
  <si>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</si>
  <si>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</si>
  <si>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</si>
  <si>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</si>
  <si>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</si>
  <si>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</si>
  <si>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</si>
  <si>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</si>
  <si>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</si>
  <si>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</si>
  <si>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</si>
  <si>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</si>
  <si>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</si>
  <si>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</si>
  <si>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</si>
  <si>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</si>
  <si>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</si>
  <si>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</si>
  <si>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</si>
  <si>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</si>
  <si>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</si>
  <si>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</si>
  <si>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</si>
  <si>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</si>
  <si>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</si>
  <si>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</si>
  <si>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</si>
  <si>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</si>
  <si>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</si>
  <si>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</si>
  <si>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</si>
  <si>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</si>
  <si>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</si>
  <si>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</si>
  <si>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</si>
  <si>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</si>
  <si>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</si>
  <si>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</si>
  <si>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</si>
  <si>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</si>
  <si>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</si>
  <si>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</si>
  <si>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</si>
  <si>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</si>
  <si>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</si>
  <si>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</si>
  <si>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</si>
  <si>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</si>
  <si>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</si>
  <si>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</si>
  <si>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</si>
  <si>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</si>
  <si>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</si>
  <si>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</si>
  <si>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</si>
  <si>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</si>
  <si>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</si>
  <si>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</si>
  <si>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</si>
  <si>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</si>
  <si>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</si>
  <si>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</si>
  <si>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</si>
  <si>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</si>
  <si>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</si>
  <si>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</si>
  <si>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</si>
  <si>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</si>
  <si>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</si>
  <si>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</si>
  <si>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</si>
  <si>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</si>
  <si>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</si>
  <si>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</si>
  <si>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</si>
  <si>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</si>
  <si>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</si>
  <si>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</si>
  <si>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</si>
  <si>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</si>
  <si>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</si>
  <si>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</si>
  <si>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</si>
  <si>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</si>
  <si>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</si>
  <si>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</si>
  <si>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</si>
  <si>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</si>
  <si>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</si>
  <si>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</si>
  <si>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</si>
  <si>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</si>
  <si>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</si>
  <si>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</si>
  <si>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</si>
  <si>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</si>
  <si>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</si>
  <si>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</si>
  <si>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</si>
  <si>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</si>
  <si>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</si>
  <si>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</si>
  <si>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</si>
  <si>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</si>
  <si>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</si>
  <si>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</si>
  <si>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</si>
  <si>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</si>
  <si>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</si>
  <si>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</si>
  <si>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</si>
  <si>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</si>
  <si>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</si>
  <si>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</si>
  <si>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</si>
  <si>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</si>
  <si>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</si>
  <si>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</si>
  <si>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</si>
  <si>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</si>
  <si>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</si>
  <si>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</si>
  <si>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</si>
  <si>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</si>
  <si>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</si>
  <si>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</si>
  <si>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</si>
  <si>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</si>
  <si>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</si>
  <si>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</si>
  <si>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</si>
  <si>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</si>
  <si>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</si>
  <si>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</si>
  <si>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</si>
  <si>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</si>
  <si>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</si>
  <si>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</si>
  <si>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</si>
  <si>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</si>
  <si>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</si>
  <si>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</si>
  <si>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</si>
  <si>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</si>
  <si>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</si>
  <si>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</si>
  <si>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</si>
  <si>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</si>
  <si>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</si>
  <si>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</si>
  <si>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</si>
  <si>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</si>
  <si>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</si>
  <si>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</si>
  <si>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</si>
  <si>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</si>
  <si>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</si>
  <si>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</si>
  <si>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</si>
  <si>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</si>
  <si>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</si>
  <si>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</si>
  <si>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</si>
  <si>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</si>
  <si>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</si>
  <si>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</si>
  <si>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</si>
  <si>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</si>
  <si>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</si>
  <si>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</si>
  <si>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</si>
  <si>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</si>
  <si>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</si>
  <si>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</si>
  <si>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</si>
  <si>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</si>
  <si>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</si>
  <si>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</si>
  <si>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</si>
  <si>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</si>
  <si>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</si>
  <si>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</si>
  <si>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</si>
  <si>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</si>
  <si>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</si>
  <si>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</si>
  <si>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</si>
  <si>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</si>
  <si>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</si>
  <si>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</si>
  <si>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</si>
  <si>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</si>
  <si>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</si>
  <si>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</si>
  <si>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</si>
  <si>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</si>
  <si>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</si>
  <si>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</si>
  <si>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</si>
  <si>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</si>
  <si>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</si>
  <si>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</si>
  <si>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</si>
  <si>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</si>
  <si>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</si>
  <si>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</si>
  <si>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</si>
  <si>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</si>
  <si>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</si>
  <si>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</si>
  <si>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</si>
  <si>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</si>
  <si>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</si>
  <si>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</si>
  <si>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</si>
  <si>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</si>
  <si>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</si>
  <si>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</si>
  <si>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</si>
  <si>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</si>
  <si>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</si>
  <si>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</si>
  <si>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</si>
  <si>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</si>
  <si>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</si>
  <si>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</si>
  <si>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</si>
  <si>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</si>
  <si>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</si>
  <si>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</si>
  <si>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</si>
  <si>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</si>
  <si>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</si>
  <si>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</si>
  <si>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</si>
  <si>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</si>
  <si>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</si>
  <si>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</si>
  <si>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</si>
  <si>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</si>
  <si>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</si>
  <si>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</si>
  <si>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</si>
  <si>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</si>
  <si>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</si>
  <si>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</si>
  <si>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</si>
  <si>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</si>
  <si>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</si>
  <si>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</si>
  <si>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</si>
  <si>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</si>
  <si>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</si>
  <si>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</si>
  <si>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</si>
  <si>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</si>
  <si>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</si>
  <si>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</si>
  <si>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</si>
  <si>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</si>
  <si>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</si>
  <si>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</si>
  <si>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</si>
  <si>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</si>
  <si>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</si>
  <si>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</si>
  <si>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</si>
  <si>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</si>
  <si>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</si>
  <si>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</si>
  <si>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</si>
  <si>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</si>
  <si>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</si>
  <si>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</si>
  <si>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</si>
  <si>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</si>
  <si>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</si>
  <si>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</si>
  <si>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</si>
  <si>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</si>
  <si>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</si>
  <si>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</si>
  <si>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</si>
  <si>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</si>
  <si>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</si>
  <si>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</si>
  <si>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</si>
  <si>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</si>
  <si>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</si>
  <si>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</si>
  <si>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</si>
  <si>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</si>
  <si>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</si>
  <si>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</si>
  <si>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</si>
  <si>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</si>
  <si>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</si>
  <si>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</si>
  <si>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</si>
  <si>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</si>
  <si>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</si>
  <si>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</si>
  <si>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</si>
  <si>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</si>
  <si>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</si>
  <si>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</si>
  <si>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</si>
  <si>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</si>
  <si>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</si>
  <si>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</si>
  <si>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</si>
  <si>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</si>
  <si>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</si>
  <si>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</si>
  <si>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</si>
  <si>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</si>
  <si>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</si>
  <si>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</si>
  <si>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</si>
  <si>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</si>
  <si>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</si>
  <si>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</si>
  <si>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</si>
  <si>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</si>
  <si>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</si>
  <si>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</si>
  <si>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</si>
  <si>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</si>
  <si>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</si>
  <si>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</si>
  <si>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</si>
  <si>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</si>
  <si>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</si>
  <si>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</si>
  <si>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</si>
  <si>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</si>
  <si>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</si>
  <si>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</si>
  <si>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</si>
  <si>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</si>
  <si>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</si>
  <si>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</si>
  <si>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</si>
  <si>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</si>
  <si>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</si>
  <si>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</si>
  <si>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</si>
  <si>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</si>
  <si>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</si>
  <si>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</si>
  <si>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</si>
  <si>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</si>
  <si>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</si>
  <si>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</si>
  <si>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</si>
  <si>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</si>
  <si>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</si>
  <si>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</si>
  <si>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</si>
  <si>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</si>
  <si>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</si>
  <si>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</si>
  <si>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</si>
  <si>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</si>
  <si>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</si>
  <si>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</si>
  <si>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</si>
  <si>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</si>
  <si>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</si>
  <si>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</si>
  <si>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</si>
  <si>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</si>
  <si>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</si>
  <si>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</si>
  <si>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</si>
  <si>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</si>
  <si>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</si>
  <si>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</si>
  <si>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</si>
  <si>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</si>
  <si>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</si>
  <si>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</si>
  <si>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</si>
  <si>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</si>
  <si>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</si>
  <si>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</si>
  <si>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</si>
  <si>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</si>
  <si>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</si>
  <si>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</si>
  <si>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</si>
  <si>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</si>
  <si>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</si>
  <si>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</si>
  <si>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</si>
  <si>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</si>
  <si>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</si>
  <si>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</si>
  <si>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</si>
  <si>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</si>
  <si>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</si>
  <si>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</si>
  <si>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</si>
  <si>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</si>
  <si>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</si>
  <si>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</si>
  <si>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</si>
  <si>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</si>
  <si>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</si>
  <si>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</si>
  <si>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</si>
  <si>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</si>
  <si>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</si>
  <si>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</si>
  <si>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</si>
  <si>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</si>
  <si>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</si>
  <si>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</si>
  <si>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</si>
  <si>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</si>
  <si>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</si>
  <si>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</si>
  <si>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</si>
  <si>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</si>
  <si>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</si>
  <si>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</si>
  <si>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</si>
  <si>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</si>
  <si>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</si>
  <si>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</si>
  <si>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</si>
  <si>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</si>
  <si>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</si>
  <si>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</si>
  <si>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</si>
  <si>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</si>
  <si>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</si>
  <si>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</si>
  <si>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</si>
  <si>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</si>
  <si>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</si>
  <si>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</si>
  <si>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</si>
  <si>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</si>
  <si>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</si>
  <si>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</si>
  <si>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</si>
  <si>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</si>
  <si>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</si>
  <si>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</si>
  <si>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</si>
  <si>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</si>
  <si>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</si>
  <si>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</si>
  <si>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</si>
  <si>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</si>
  <si>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</si>
  <si>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</si>
  <si>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</si>
  <si>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</si>
  <si>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</si>
  <si>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</si>
  <si>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</si>
  <si>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</si>
  <si>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</si>
  <si>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</si>
  <si>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</si>
  <si>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</si>
  <si>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</si>
  <si>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</si>
  <si>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</si>
  <si>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</si>
  <si>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</si>
  <si>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</si>
  <si>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</si>
  <si>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</si>
  <si>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</si>
  <si>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</si>
  <si>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</si>
  <si>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</si>
  <si>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</si>
  <si>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</si>
  <si>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</si>
  <si>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</si>
  <si>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</si>
  <si>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</si>
  <si>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</si>
  <si>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</si>
  <si>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</si>
  <si>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</si>
  <si>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</si>
  <si>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</si>
  <si>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</si>
  <si>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</si>
  <si>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</si>
  <si>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</si>
  <si>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</si>
  <si>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</si>
  <si>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</si>
  <si>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</si>
  <si>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</si>
  <si>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</si>
  <si>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</si>
  <si>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</si>
  <si>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</si>
  <si>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</si>
  <si>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</si>
  <si>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</si>
  <si>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</si>
  <si>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</si>
  <si>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</si>
  <si>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</si>
  <si>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</si>
  <si>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</si>
  <si>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</si>
  <si>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</si>
  <si>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</si>
  <si>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</si>
  <si>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</si>
  <si>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</si>
  <si>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</si>
  <si>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</si>
  <si>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</si>
  <si>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</si>
  <si>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</si>
  <si>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</si>
  <si>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</si>
  <si>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</si>
  <si>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</si>
  <si>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</si>
  <si>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</si>
  <si>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</si>
  <si>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</si>
  <si>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</si>
  <si>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</si>
  <si>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</si>
  <si>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</si>
  <si>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</si>
  <si>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</si>
  <si>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</si>
  <si>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</si>
  <si>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</si>
  <si>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</si>
  <si>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</si>
  <si>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</si>
  <si>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</si>
  <si>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</si>
  <si>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</si>
  <si>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</si>
  <si>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</si>
  <si>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</si>
  <si>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</si>
  <si>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</si>
  <si>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</si>
  <si>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</si>
  <si>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</si>
  <si>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</si>
  <si>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</si>
  <si>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</si>
  <si>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</si>
  <si>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</si>
  <si>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</si>
  <si>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</si>
  <si>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</si>
  <si>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</si>
  <si>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</si>
  <si>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</si>
  <si>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</si>
  <si>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</si>
  <si>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</si>
  <si>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</si>
  <si>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</si>
  <si>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</si>
  <si>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</si>
  <si>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</si>
  <si>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</si>
  <si>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</si>
  <si>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</si>
  <si>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</si>
  <si>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</si>
  <si>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</si>
  <si>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</si>
  <si>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</si>
  <si>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</si>
  <si>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</si>
  <si>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</si>
  <si>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</si>
  <si>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</si>
  <si>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</si>
  <si>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</si>
  <si>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</si>
  <si>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</si>
  <si>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</si>
  <si>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</si>
  <si>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</si>
  <si>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</si>
  <si>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</si>
  <si>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</si>
  <si>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</si>
  <si>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</si>
  <si>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</si>
  <si>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</si>
  <si>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</si>
  <si>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</si>
  <si>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</si>
  <si>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</si>
  <si>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</si>
  <si>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</si>
  <si>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</si>
  <si>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</si>
  <si>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</si>
  <si>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</si>
  <si>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</si>
  <si>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</si>
  <si>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</si>
  <si>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</si>
  <si>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</si>
  <si>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</si>
  <si>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</si>
  <si>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</si>
  <si>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</si>
  <si>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</si>
  <si>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</si>
  <si>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</si>
  <si>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</si>
  <si>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</si>
  <si>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</si>
  <si>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</si>
  <si>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</si>
  <si>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</si>
  <si>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</si>
  <si>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</si>
  <si>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</si>
  <si>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</si>
  <si>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</si>
  <si>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</si>
  <si>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</si>
  <si>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</si>
  <si>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</si>
  <si>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</si>
  <si>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</si>
  <si>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</si>
  <si>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</si>
  <si>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</si>
  <si>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</si>
  <si>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</si>
  <si>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</si>
  <si>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</si>
  <si>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</si>
  <si>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</si>
  <si>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</si>
  <si>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</si>
  <si>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</si>
  <si>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</si>
  <si>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</si>
  <si>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</si>
  <si>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</si>
  <si>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</si>
  <si>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</si>
  <si>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</si>
  <si>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</si>
  <si>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</si>
  <si>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</si>
  <si>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</si>
  <si>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</si>
  <si>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</si>
  <si>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</si>
  <si>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</si>
  <si>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</si>
  <si>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</si>
  <si>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</si>
  <si>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</si>
  <si>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</si>
  <si>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</si>
  <si>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</si>
  <si>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</si>
  <si>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</si>
  <si>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</si>
  <si>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</si>
  <si>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</si>
  <si>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</si>
  <si>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</si>
  <si>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</si>
  <si>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</si>
  <si>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</si>
  <si>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</si>
  <si>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</si>
  <si>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</si>
  <si>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</si>
  <si>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</si>
  <si>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</si>
  <si>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</si>
  <si>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</si>
  <si>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</si>
  <si>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</si>
  <si>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</si>
  <si>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</si>
  <si>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</si>
  <si>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</si>
  <si>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</si>
  <si>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</si>
  <si>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</si>
  <si>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</si>
  <si>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</si>
  <si>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</si>
  <si>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</si>
  <si>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</si>
  <si>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</si>
  <si>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</si>
  <si>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</si>
  <si>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</si>
  <si>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</si>
  <si>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</si>
  <si>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</si>
  <si>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</si>
  <si>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</si>
  <si>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</si>
  <si>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</si>
  <si>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</si>
  <si>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</si>
  <si>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</si>
  <si>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</si>
  <si>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</si>
  <si>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</si>
  <si>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</si>
  <si>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</si>
  <si>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</si>
  <si>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</si>
  <si>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</si>
  <si>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</si>
  <si>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</si>
  <si>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</si>
  <si>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</si>
  <si>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</si>
  <si>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</si>
  <si>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</si>
  <si>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</si>
  <si>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</si>
  <si>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</si>
  <si>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</si>
  <si>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</si>
  <si>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</si>
  <si>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</si>
  <si>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</si>
  <si>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</si>
  <si>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</si>
  <si>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</si>
  <si>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</si>
  <si>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</si>
  <si>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</si>
  <si>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</si>
  <si>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</si>
  <si>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</si>
  <si>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</si>
  <si>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</si>
  <si>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</si>
  <si>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</si>
  <si>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</si>
  <si>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</si>
  <si>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</si>
  <si>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</si>
  <si>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</si>
  <si>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</si>
  <si>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</si>
  <si>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</si>
  <si>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</si>
  <si>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</si>
  <si>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</si>
  <si>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</si>
  <si>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</si>
  <si>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</si>
  <si>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</si>
  <si>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</si>
  <si>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</si>
  <si>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</si>
  <si>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</si>
  <si>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</si>
  <si>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</si>
  <si>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</si>
  <si>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</si>
  <si>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</si>
  <si>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</si>
  <si>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</si>
  <si>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</si>
  <si>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</si>
  <si>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</si>
  <si>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</si>
  <si>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</si>
  <si>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</si>
  <si>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</si>
  <si>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</si>
  <si>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</si>
  <si>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</si>
  <si>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</si>
  <si>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</si>
  <si>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</si>
  <si>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</si>
  <si>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</si>
  <si>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</si>
  <si>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</si>
  <si>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</si>
  <si>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</si>
  <si>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</si>
  <si>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</si>
  <si>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</si>
  <si>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</si>
  <si>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</si>
  <si>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</si>
  <si>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</si>
  <si>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</si>
  <si>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</si>
  <si>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</si>
  <si>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</si>
  <si>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</si>
  <si>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</si>
  <si>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</si>
  <si>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</si>
  <si>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</si>
  <si>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</si>
  <si>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</si>
  <si>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</si>
  <si>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</si>
  <si>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</si>
  <si>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</si>
  <si>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</si>
  <si>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</si>
  <si>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</si>
  <si>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</si>
  <si>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</si>
  <si>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</si>
  <si>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</si>
  <si>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</si>
  <si>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</si>
  <si>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</si>
  <si>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</si>
  <si>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</si>
  <si>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</si>
  <si>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</si>
  <si>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</si>
  <si>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</si>
  <si>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</si>
  <si>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</si>
  <si>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</si>
  <si>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</si>
  <si>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</si>
  <si>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</si>
  <si>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</si>
  <si>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</si>
  <si>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</si>
  <si>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</si>
  <si>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</si>
  <si>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</si>
  <si>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</si>
  <si>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</si>
  <si>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</si>
  <si>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</si>
  <si>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</si>
  <si>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</si>
  <si>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</si>
  <si>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</si>
  <si>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</si>
  <si>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</si>
  <si>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</si>
  <si>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</si>
  <si>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</si>
  <si>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</si>
  <si>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</si>
  <si>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</si>
  <si>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</si>
  <si>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</si>
  <si>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</si>
  <si>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</si>
  <si>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</si>
  <si>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</si>
  <si>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</si>
  <si>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</si>
  <si>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</si>
  <si>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</si>
  <si>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</si>
  <si>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</si>
  <si>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</si>
  <si>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</si>
  <si>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</si>
  <si>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</si>
  <si>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</si>
  <si>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</si>
  <si>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</si>
  <si>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</si>
  <si>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</si>
  <si>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</si>
  <si>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</si>
  <si>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</si>
  <si>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</si>
  <si>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</si>
  <si>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</si>
  <si>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</si>
  <si>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</si>
  <si>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</si>
  <si>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</si>
  <si>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</si>
  <si>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</si>
  <si>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</si>
  <si>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</si>
  <si>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</si>
  <si>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</si>
  <si>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</si>
  <si>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</si>
  <si>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</si>
  <si>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</si>
  <si>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</si>
  <si>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</si>
  <si>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</si>
  <si>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</si>
  <si>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</si>
  <si>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</si>
  <si>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</si>
  <si>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</si>
  <si>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</si>
  <si>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</si>
  <si>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</si>
  <si>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</si>
  <si>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</si>
  <si>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</si>
  <si>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</si>
  <si>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</si>
  <si>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</si>
  <si>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</si>
  <si>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</si>
  <si>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</si>
  <si>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</si>
  <si>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</si>
  <si>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</si>
  <si>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</si>
  <si>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</si>
  <si>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</si>
  <si>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</si>
  <si>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</si>
  <si>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</si>
  <si>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</si>
  <si>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</si>
  <si>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</si>
  <si>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</si>
  <si>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</si>
  <si>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</si>
  <si>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</si>
  <si>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</si>
  <si>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</si>
  <si>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</si>
  <si>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</si>
  <si>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</si>
  <si>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</si>
  <si>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</si>
  <si>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</si>
  <si>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</si>
  <si>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</si>
  <si>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</si>
  <si>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</si>
  <si>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</si>
  <si>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</si>
  <si>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</si>
  <si>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</si>
  <si>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</si>
  <si>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</si>
  <si>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</si>
  <si>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</si>
  <si>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</si>
  <si>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</si>
  <si>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</si>
  <si>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</si>
  <si>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</si>
  <si>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</si>
  <si>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</si>
  <si>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</si>
  <si>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</si>
  <si>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</si>
  <si>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</si>
  <si>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</si>
  <si>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</si>
  <si>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</si>
  <si>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</si>
  <si>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</si>
  <si>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</si>
  <si>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</si>
  <si>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</si>
  <si>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</si>
  <si>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</si>
  <si>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</si>
  <si>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</si>
  <si>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</si>
  <si>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</si>
  <si>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</si>
  <si>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</si>
  <si>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</si>
  <si>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</si>
  <si>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</si>
  <si>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</si>
  <si>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</si>
  <si>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</si>
  <si>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</si>
  <si>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</si>
  <si>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</si>
  <si>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</si>
  <si>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</si>
  <si>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</si>
  <si>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</si>
  <si>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</si>
  <si>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</si>
  <si>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</si>
  <si>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</si>
  <si>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</si>
  <si>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</si>
  <si>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</si>
  <si>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</si>
  <si>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</si>
  <si>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</si>
  <si>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</si>
  <si>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</si>
  <si>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</si>
  <si>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</si>
  <si>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</si>
  <si>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</si>
  <si>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</si>
  <si>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</si>
  <si>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</si>
  <si>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</si>
  <si>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</si>
  <si>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</si>
  <si>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</si>
  <si>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</si>
  <si>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</si>
  <si>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</si>
  <si>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</si>
  <si>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</si>
  <si>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</si>
  <si>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</si>
  <si>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</si>
  <si>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</si>
  <si>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</si>
  <si>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</si>
  <si>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</si>
  <si>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</si>
  <si>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</si>
  <si>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</si>
  <si>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</si>
  <si>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</si>
  <si>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</si>
  <si>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</si>
  <si>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</si>
  <si>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</si>
  <si>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</si>
  <si>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</si>
  <si>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</si>
  <si>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</si>
  <si>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</si>
  <si>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</si>
  <si>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</si>
  <si>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</si>
  <si>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</si>
  <si>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</si>
  <si>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</si>
  <si>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</si>
  <si>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</si>
  <si>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</si>
  <si>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</si>
  <si>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</si>
  <si>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</si>
  <si>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</si>
  <si>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</si>
  <si>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</si>
  <si>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</si>
  <si>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</si>
  <si>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</si>
  <si>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</si>
  <si>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</si>
  <si>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</si>
  <si>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</si>
  <si>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</si>
  <si>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</si>
  <si>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</si>
  <si>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</si>
  <si>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</si>
  <si>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</si>
  <si>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</si>
  <si>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</si>
  <si>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</si>
  <si>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</si>
  <si>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</si>
  <si>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</si>
  <si>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</si>
  <si>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</si>
  <si>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</si>
  <si>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</si>
  <si>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</si>
  <si>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</si>
  <si>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</si>
  <si>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</si>
  <si>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</si>
  <si>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</si>
  <si>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</si>
  <si>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</si>
  <si>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</si>
  <si>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</si>
  <si>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</si>
  <si>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</si>
  <si>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</si>
  <si>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</si>
  <si>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</si>
  <si>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</si>
  <si>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</si>
  <si>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</si>
  <si>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</si>
  <si>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</si>
  <si>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</si>
  <si>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</si>
  <si>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</si>
  <si>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</si>
  <si>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</si>
  <si>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</si>
  <si>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</si>
  <si>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</si>
  <si>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</si>
  <si>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</si>
  <si>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</si>
  <si>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</si>
  <si>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</si>
  <si>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</si>
  <si>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</si>
  <si>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</si>
  <si>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</si>
  <si>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</si>
  <si>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</si>
  <si>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</si>
  <si>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</si>
  <si>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</si>
  <si>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</si>
  <si>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</si>
  <si>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</si>
  <si>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</si>
  <si>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</si>
  <si>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</si>
  <si>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</si>
  <si>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</si>
  <si>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</si>
  <si>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</si>
  <si>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</si>
  <si>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</si>
  <si>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</si>
  <si>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</si>
  <si>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</si>
  <si>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</si>
  <si>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</si>
  <si>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</si>
  <si>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</si>
  <si>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</si>
  <si>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</si>
  <si>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</si>
  <si>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</si>
  <si>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</si>
  <si>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</si>
  <si>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</si>
  <si>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</si>
  <si>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</si>
  <si>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</si>
  <si>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</si>
  <si>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</si>
  <si>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</si>
  <si>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</si>
  <si>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</si>
  <si>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</si>
  <si>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</si>
  <si>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</si>
  <si>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</si>
  <si>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</si>
  <si>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</si>
  <si>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</si>
  <si>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</si>
  <si>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</si>
  <si>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</si>
  <si>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</si>
  <si>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</si>
  <si>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</si>
  <si>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</si>
  <si>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</si>
  <si>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</si>
  <si>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</si>
  <si>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</si>
  <si>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</si>
  <si>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</si>
  <si>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</si>
  <si>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</si>
  <si>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</si>
  <si>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</si>
  <si>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</si>
  <si>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</si>
  <si>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</si>
  <si>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</si>
  <si>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</si>
  <si>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</si>
  <si>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</si>
  <si>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</si>
  <si>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</si>
  <si>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</si>
  <si>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</si>
  <si>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</si>
  <si>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</si>
  <si>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</si>
  <si>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</si>
  <si>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</si>
  <si>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</si>
  <si>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</si>
  <si>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</si>
  <si>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</si>
  <si>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</si>
  <si>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</si>
  <si>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</si>
  <si>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</si>
  <si>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</si>
  <si>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</si>
  <si>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</si>
  <si>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</si>
  <si>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</si>
  <si>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</si>
  <si>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</si>
  <si>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</si>
  <si>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</si>
  <si>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</si>
  <si>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</si>
  <si>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</si>
  <si>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</si>
  <si>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</si>
  <si>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</si>
  <si>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</si>
  <si>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</si>
  <si>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</si>
  <si>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</si>
  <si>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</si>
  <si>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</si>
  <si>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</si>
  <si>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</si>
  <si>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</si>
  <si>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</si>
  <si>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</si>
  <si>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</si>
  <si>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</si>
  <si>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</si>
  <si>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</si>
  <si>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</si>
  <si>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</si>
  <si>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</si>
  <si>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</si>
  <si>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</si>
  <si>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</si>
  <si>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</si>
  <si>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</si>
  <si>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</si>
  <si>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</si>
  <si>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</si>
  <si>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</si>
  <si>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</si>
  <si>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</si>
  <si>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</si>
  <si>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</si>
  <si>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</si>
  <si>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</si>
  <si>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</si>
  <si>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</si>
  <si>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</si>
  <si>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</si>
  <si>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</si>
  <si>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</si>
  <si>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</si>
  <si>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</si>
  <si>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</si>
  <si>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</si>
  <si>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</si>
  <si>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</si>
  <si>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</si>
  <si>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</si>
  <si>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</si>
  <si>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</si>
  <si>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</si>
  <si>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</si>
  <si>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</si>
  <si>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</si>
  <si>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</si>
  <si>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</si>
  <si>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</si>
  <si>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</si>
  <si>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</si>
  <si>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</si>
  <si>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</si>
  <si>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</si>
  <si>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</si>
  <si>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</si>
  <si>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</si>
  <si>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</si>
  <si>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</si>
  <si>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</si>
  <si>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</si>
  <si>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</si>
  <si>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</si>
  <si>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</si>
  <si>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</si>
  <si>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</si>
  <si>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</si>
  <si>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</si>
  <si>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</si>
  <si>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</si>
  <si>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</si>
  <si>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</si>
  <si>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</si>
  <si>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</si>
  <si>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</si>
  <si>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</si>
  <si>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</si>
  <si>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</si>
  <si>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</si>
  <si>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</si>
  <si>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</si>
  <si>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</si>
  <si>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</si>
  <si>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</si>
  <si>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</si>
  <si>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</si>
  <si>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</si>
  <si>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</si>
  <si>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</si>
  <si>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</si>
  <si>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</si>
  <si>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</si>
  <si>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</si>
  <si>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</si>
  <si>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</si>
  <si>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</si>
  <si>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</si>
  <si>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</si>
  <si>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</si>
  <si>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</si>
  <si>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</si>
  <si>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</si>
  <si>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</si>
  <si>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</si>
  <si>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</si>
  <si>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</si>
  <si>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</si>
  <si>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</si>
  <si>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</si>
  <si>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</si>
  <si>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</si>
  <si>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</si>
  <si>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</si>
  <si>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</si>
  <si>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</si>
  <si>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</si>
  <si>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</si>
  <si>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</si>
  <si>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</si>
  <si>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</si>
  <si>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</si>
  <si>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</si>
  <si>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</si>
  <si>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</si>
  <si>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</si>
  <si>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</si>
  <si>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</si>
  <si>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</si>
  <si>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</si>
  <si>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</si>
  <si>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</si>
  <si>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</si>
  <si>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</si>
  <si>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</si>
  <si>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</si>
  <si>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</si>
  <si>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</si>
  <si>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</si>
  <si>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</si>
  <si>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</si>
  <si>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</si>
  <si>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</si>
  <si>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</si>
  <si>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</si>
  <si>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</si>
  <si>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</si>
  <si>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</si>
  <si>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</si>
  <si>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</si>
  <si>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</si>
  <si>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</si>
  <si>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</si>
  <si>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</si>
  <si>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</si>
  <si>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</si>
  <si>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</si>
  <si>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</si>
  <si>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</si>
  <si>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</si>
  <si>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</si>
  <si>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</si>
  <si>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</si>
  <si>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</si>
  <si>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</si>
  <si>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</si>
  <si>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</si>
  <si>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</si>
  <si>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</si>
  <si>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</si>
  <si>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</si>
  <si>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</si>
  <si>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</si>
  <si>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</si>
  <si>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</si>
  <si>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</si>
  <si>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</si>
  <si>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</si>
  <si>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</si>
  <si>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</si>
  <si>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</si>
  <si>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</si>
  <si>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</si>
  <si>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</si>
  <si>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</si>
  <si>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</si>
  <si>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</si>
  <si>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</si>
  <si>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</si>
  <si>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</si>
  <si>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</si>
  <si>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</si>
  <si>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</si>
  <si>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</si>
  <si>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</si>
  <si>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</si>
  <si>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</si>
  <si>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</si>
  <si>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</si>
  <si>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</si>
  <si>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</si>
  <si>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</si>
  <si>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</si>
  <si>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</si>
  <si>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</si>
  <si>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</si>
  <si>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</si>
  <si>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</si>
  <si>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</si>
  <si>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</si>
  <si>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</si>
  <si>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</si>
  <si>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</si>
  <si>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</si>
  <si>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</si>
  <si>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</si>
  <si>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</si>
  <si>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</si>
  <si>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</si>
  <si>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</si>
  <si>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</si>
  <si>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</si>
  <si>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</si>
  <si>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</si>
  <si>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</si>
  <si>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</si>
  <si>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</si>
  <si>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</si>
  <si>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</si>
  <si>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</si>
  <si>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</si>
  <si>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</si>
  <si>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</si>
  <si>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</si>
  <si>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</si>
  <si>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</si>
  <si>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</si>
  <si>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</si>
  <si>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</si>
  <si>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</si>
  <si>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</si>
  <si>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</si>
  <si>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</si>
  <si>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</si>
  <si>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</si>
  <si>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</si>
  <si>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</si>
  <si>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</si>
  <si>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</si>
  <si>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</si>
  <si>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</si>
  <si>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</si>
  <si>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</si>
  <si>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</si>
  <si>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</si>
  <si>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</si>
  <si>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</si>
  <si>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</si>
  <si>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</si>
  <si>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</si>
  <si>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</si>
  <si>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</si>
  <si>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</si>
  <si>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</si>
  <si>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</si>
  <si>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</si>
  <si>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</si>
  <si>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</si>
  <si>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</si>
  <si>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</si>
  <si>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</si>
  <si>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</si>
  <si>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</si>
  <si>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</si>
  <si>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</si>
  <si>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</si>
  <si>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</si>
  <si>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</si>
  <si>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</si>
  <si>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</si>
  <si>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</si>
  <si>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</si>
  <si>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</si>
  <si>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</si>
  <si>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</si>
  <si>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</si>
  <si>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</si>
  <si>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</si>
  <si>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</si>
  <si>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</si>
  <si>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</si>
  <si>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</si>
  <si>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</si>
  <si>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</si>
  <si>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</si>
  <si>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</si>
  <si>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</si>
  <si>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</si>
  <si>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</si>
  <si>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</si>
  <si>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</si>
  <si>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</si>
  <si>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</si>
  <si>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</si>
  <si>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</si>
  <si>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</si>
  <si>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</si>
  <si>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</si>
  <si>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</si>
  <si>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</si>
  <si>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</si>
  <si>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</si>
  <si>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</si>
  <si>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</si>
  <si>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</si>
  <si>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</si>
  <si>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</si>
  <si>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</si>
  <si>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</si>
  <si>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</si>
  <si>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</si>
  <si>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</si>
  <si>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</si>
  <si>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</si>
  <si>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</si>
  <si>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</si>
  <si>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</si>
  <si>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</si>
  <si>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</si>
  <si>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</si>
  <si>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</si>
  <si>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</si>
  <si>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</si>
  <si>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</si>
  <si>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</si>
  <si>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</si>
  <si>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</si>
  <si>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</si>
  <si>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</si>
  <si>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</si>
  <si>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</si>
  <si>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</si>
  <si>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</si>
  <si>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</si>
  <si>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</si>
  <si>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</si>
  <si>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</si>
  <si>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</si>
  <si>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</si>
  <si>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</si>
  <si>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</si>
  <si>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</si>
  <si>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</si>
  <si>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</si>
  <si>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</si>
  <si>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</si>
  <si>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</si>
  <si>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</si>
  <si>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</si>
  <si>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</si>
  <si>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</si>
  <si>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</si>
  <si>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</si>
  <si>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</si>
  <si>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</si>
  <si>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</si>
  <si>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</si>
  <si>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</si>
  <si>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</si>
  <si>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</si>
  <si>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</si>
  <si>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</si>
  <si>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</si>
  <si>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</si>
  <si>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</si>
  <si>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</si>
  <si>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</si>
  <si>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</si>
  <si>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</si>
  <si>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</si>
  <si>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</si>
  <si>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</si>
  <si>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</si>
  <si>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</si>
  <si>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</si>
  <si>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</si>
  <si>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</si>
  <si>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</si>
  <si>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</si>
  <si>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</si>
  <si>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</si>
  <si>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</si>
  <si>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</si>
  <si>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</si>
  <si>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</si>
  <si>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</si>
  <si>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</si>
  <si>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</si>
  <si>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</si>
  <si>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</si>
  <si>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</si>
  <si>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</si>
  <si>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</si>
  <si>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</si>
  <si>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</si>
  <si>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</si>
  <si>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</si>
  <si>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</si>
  <si>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</si>
  <si>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</si>
  <si>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</si>
  <si>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</si>
  <si>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</si>
  <si>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</si>
  <si>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</si>
  <si>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</si>
  <si>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</si>
  <si>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</si>
  <si>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</si>
  <si>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</si>
  <si>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</si>
  <si>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</si>
  <si>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</si>
  <si>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</si>
  <si>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</si>
  <si>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</si>
  <si>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</si>
  <si>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</si>
  <si>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</si>
  <si>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</si>
  <si>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</si>
  <si>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</si>
  <si>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</si>
  <si>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</si>
  <si>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</si>
  <si>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</si>
  <si>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</si>
  <si>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</si>
  <si>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</si>
  <si>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</si>
  <si>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</si>
  <si>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</si>
  <si>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</si>
  <si>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</si>
  <si>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</si>
  <si>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</si>
  <si>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</si>
  <si>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</si>
  <si>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</si>
  <si>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</si>
  <si>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</si>
  <si>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</si>
  <si>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</si>
  <si>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</si>
  <si>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</si>
  <si>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</si>
  <si>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</si>
  <si>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</si>
  <si>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</si>
  <si>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</si>
  <si>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</si>
  <si>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</si>
  <si>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</si>
  <si>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</si>
  <si>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</si>
  <si>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</si>
  <si>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</si>
  <si>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</si>
  <si>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</si>
  <si>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</si>
  <si>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</si>
  <si>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</si>
  <si>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</si>
  <si>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</si>
  <si>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</si>
  <si>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</si>
  <si>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</si>
  <si>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</si>
  <si>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</si>
  <si>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</si>
  <si>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</si>
  <si>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</si>
  <si>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</si>
  <si>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</si>
  <si>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</si>
  <si>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</si>
  <si>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</si>
  <si>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</si>
  <si>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</si>
  <si>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</si>
  <si>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</si>
  <si>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</si>
  <si>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</si>
  <si>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</si>
  <si>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</si>
  <si>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</si>
  <si>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</si>
  <si>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</si>
  <si>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</si>
  <si>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</si>
  <si>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</si>
  <si>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</si>
  <si>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</si>
  <si>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</si>
  <si>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</si>
  <si>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</si>
  <si>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</si>
  <si>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</si>
  <si>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</si>
  <si>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</si>
  <si>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</si>
  <si>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</si>
  <si>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</si>
  <si>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</si>
  <si>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</si>
  <si>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</si>
  <si>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</si>
  <si>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</si>
  <si>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</si>
  <si>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</si>
  <si>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</si>
  <si>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</si>
  <si>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</si>
  <si>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</si>
  <si>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</si>
  <si>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</si>
  <si>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</si>
  <si>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</si>
  <si>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</si>
  <si>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</si>
  <si>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</si>
  <si>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</si>
  <si>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</si>
  <si>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</si>
  <si>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</si>
  <si>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</si>
  <si>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</si>
  <si>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</si>
  <si>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</si>
  <si>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</si>
  <si>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</si>
  <si>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</si>
  <si>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</si>
  <si>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</si>
  <si>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</si>
  <si>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</si>
  <si>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</si>
  <si>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</si>
  <si>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</si>
  <si>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</si>
  <si>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</si>
  <si>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</si>
  <si>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</si>
  <si>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</si>
  <si>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</si>
  <si>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</si>
  <si>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</si>
  <si>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</si>
  <si>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</si>
  <si>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</si>
  <si>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</si>
  <si>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</si>
  <si>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</si>
  <si>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</si>
  <si>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</si>
  <si>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</si>
  <si>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</si>
  <si>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</si>
  <si>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</si>
  <si>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</si>
  <si>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</si>
  <si>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</si>
  <si>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</si>
  <si>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</si>
  <si>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</si>
  <si>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</si>
  <si>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</si>
  <si>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</si>
  <si>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</si>
  <si>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</si>
  <si>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</si>
  <si>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</si>
  <si>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</si>
  <si>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</si>
  <si>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</si>
  <si>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</si>
  <si>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</si>
  <si>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</si>
  <si>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</si>
  <si>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</si>
  <si>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</si>
  <si>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</si>
  <si>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</si>
  <si>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</si>
  <si>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</si>
  <si>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</si>
  <si>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</si>
  <si>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</si>
  <si>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</si>
  <si>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</si>
  <si>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</si>
  <si>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</si>
  <si>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</si>
  <si>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</si>
  <si>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</si>
  <si>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</si>
  <si>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</si>
  <si>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</si>
  <si>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</si>
  <si>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</si>
  <si>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</si>
  <si>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</si>
  <si>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</si>
  <si>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</si>
  <si>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</si>
  <si>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</si>
  <si>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</si>
  <si>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</si>
  <si>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</si>
  <si>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</si>
  <si>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</si>
  <si>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</si>
  <si>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</si>
  <si>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</si>
  <si>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</si>
  <si>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</si>
  <si>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</si>
  <si>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</si>
  <si>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</si>
  <si>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</si>
  <si>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</si>
  <si>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</si>
  <si>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</si>
  <si>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</si>
  <si>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</si>
  <si>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</si>
  <si>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</si>
  <si>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</si>
  <si>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</si>
  <si>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</si>
  <si>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</si>
  <si>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</si>
  <si>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</si>
  <si>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</si>
  <si>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</si>
  <si>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</si>
  <si>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</si>
  <si>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</si>
  <si>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</si>
  <si>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</si>
  <si>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</si>
  <si>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</si>
  <si>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</si>
  <si>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</si>
  <si>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</si>
  <si>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</si>
  <si>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</si>
  <si>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</si>
  <si>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</si>
  <si>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</si>
  <si>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</si>
  <si>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</si>
  <si>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</si>
  <si>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</si>
  <si>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</si>
  <si>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</si>
  <si>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</si>
  <si>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</si>
  <si>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</si>
  <si>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</si>
  <si>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</si>
  <si>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</si>
  <si>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</si>
  <si>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</si>
  <si>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</si>
  <si>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</si>
  <si>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</si>
  <si>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</si>
  <si>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</si>
  <si>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</si>
  <si>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</si>
  <si>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</si>
  <si>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</si>
  <si>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</si>
  <si>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</si>
  <si>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</si>
  <si>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</si>
  <si>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</si>
  <si>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</si>
  <si>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</si>
  <si>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</si>
  <si>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</si>
  <si>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</si>
  <si>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</si>
  <si>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</si>
  <si>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</si>
  <si>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</si>
  <si>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</si>
  <si>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</si>
  <si>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</si>
  <si>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</si>
  <si>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</si>
  <si>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</si>
  <si>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</si>
  <si>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</si>
  <si>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</si>
  <si>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</si>
  <si>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</si>
  <si>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</si>
  <si>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</si>
  <si>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</si>
  <si>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</si>
  <si>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</si>
  <si>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</si>
  <si>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</si>
  <si>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</si>
  <si>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</si>
  <si>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</si>
  <si>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</si>
  <si>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</si>
  <si>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</si>
  <si>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</si>
  <si>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</si>
  <si>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</si>
  <si>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</si>
  <si>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</si>
  <si>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</si>
  <si>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</si>
  <si>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</si>
  <si>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</si>
  <si>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</si>
  <si>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</si>
  <si>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</si>
  <si>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</si>
  <si>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</si>
  <si>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</si>
  <si>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</si>
  <si>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</si>
  <si>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</si>
  <si>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</si>
  <si>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</si>
  <si>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</si>
  <si>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</si>
  <si>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</si>
  <si>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</si>
  <si>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</si>
  <si>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</si>
  <si>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</si>
  <si>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</si>
  <si>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</si>
  <si>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</si>
  <si>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</si>
  <si>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</si>
  <si>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</si>
  <si>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</si>
  <si>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</si>
  <si>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</si>
  <si>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</si>
  <si>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</si>
  <si>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</si>
  <si>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</si>
  <si>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</si>
  <si>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</si>
  <si>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</si>
  <si>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</si>
  <si>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</si>
  <si>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</si>
  <si>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</si>
  <si>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</si>
  <si>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</si>
  <si>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</si>
  <si>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</si>
  <si>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</si>
  <si>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</si>
  <si>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</si>
  <si>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</si>
  <si>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</si>
  <si>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</si>
  <si>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</si>
  <si>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</si>
  <si>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</si>
  <si>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</si>
  <si>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</si>
  <si>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</si>
  <si>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</si>
  <si>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</si>
  <si>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</si>
  <si>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</si>
  <si>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</si>
  <si>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</si>
  <si>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</si>
  <si>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</si>
  <si>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</si>
  <si>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</si>
  <si>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</si>
  <si>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</si>
  <si>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</si>
  <si>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</si>
  <si>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</si>
  <si>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</si>
  <si>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</si>
  <si>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</si>
  <si>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</si>
  <si>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</si>
  <si>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</si>
  <si>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</si>
  <si>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</si>
  <si>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</si>
  <si>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</si>
  <si>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</si>
  <si>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</si>
  <si>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</si>
  <si>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</si>
  <si>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</si>
  <si>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</si>
  <si>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</si>
  <si>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</si>
  <si>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</si>
  <si>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</si>
  <si>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</si>
  <si>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</si>
  <si>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</si>
  <si>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</si>
  <si>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</si>
  <si>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</si>
  <si>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</si>
  <si>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</si>
  <si>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</si>
  <si>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</si>
  <si>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</si>
  <si>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</si>
  <si>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</si>
  <si>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</si>
  <si>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</si>
  <si>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</si>
  <si>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</si>
  <si>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</si>
  <si>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</si>
  <si>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</si>
  <si>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</si>
  <si>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</si>
  <si>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</si>
  <si>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</si>
  <si>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</si>
  <si>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</si>
  <si>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</si>
  <si>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</si>
  <si>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</si>
  <si>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</si>
  <si>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</si>
  <si>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</si>
  <si>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</si>
  <si>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</si>
  <si>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</si>
  <si>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</si>
  <si>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</si>
  <si>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</si>
  <si>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</si>
  <si>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</si>
  <si>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</si>
  <si>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</si>
  <si>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</si>
  <si>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</si>
  <si>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</si>
  <si>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</si>
  <si>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</si>
  <si>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</si>
  <si>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</si>
  <si>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</si>
  <si>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</si>
  <si>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</si>
  <si>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</si>
  <si>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</si>
  <si>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</si>
  <si>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</si>
  <si>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</si>
  <si>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</si>
  <si>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</si>
  <si>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</si>
  <si>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</si>
  <si>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</si>
  <si>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</si>
  <si>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</si>
  <si>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</si>
  <si>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</si>
  <si>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</si>
  <si>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</si>
  <si>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</si>
  <si>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</si>
  <si>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</si>
  <si>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</si>
  <si>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</si>
  <si>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</si>
  <si>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</si>
  <si>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</si>
  <si>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</si>
  <si>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</si>
  <si>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</si>
  <si>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</si>
  <si>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</si>
  <si>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</si>
  <si>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</si>
  <si>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</si>
  <si>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</si>
  <si>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</si>
  <si>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</si>
  <si>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</si>
  <si>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</si>
  <si>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</si>
  <si>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</si>
  <si>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</si>
  <si>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</si>
  <si>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</si>
  <si>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</si>
  <si>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</si>
  <si>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</si>
  <si>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</si>
  <si>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</si>
  <si>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</si>
  <si>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</si>
  <si>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</si>
  <si>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</si>
  <si>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</si>
  <si>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</si>
  <si>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</si>
  <si>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</si>
  <si>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</si>
  <si>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</si>
  <si>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</si>
  <si>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</si>
  <si>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</si>
  <si>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</si>
  <si>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</si>
  <si>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</si>
  <si>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</si>
  <si>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</si>
  <si>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</si>
  <si>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</si>
  <si>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</si>
  <si>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</si>
  <si>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</si>
  <si>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</si>
  <si>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</si>
  <si>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</si>
  <si>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</si>
  <si>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</si>
  <si>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</si>
  <si>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</si>
  <si>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</si>
  <si>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</si>
  <si>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</si>
  <si>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</si>
  <si>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</si>
  <si>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</si>
  <si>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</si>
  <si>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</si>
  <si>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</si>
  <si>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</si>
  <si>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</si>
  <si>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</si>
  <si>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</si>
  <si>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</si>
  <si>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</si>
  <si>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</si>
  <si>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</si>
  <si>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</si>
  <si>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</si>
  <si>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</si>
  <si>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</si>
  <si>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</si>
  <si>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</si>
  <si>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</si>
  <si>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</si>
  <si>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</si>
  <si>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</si>
  <si>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</si>
  <si>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</si>
  <si>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</si>
  <si>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</si>
  <si>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</si>
  <si>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</si>
  <si>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</si>
  <si>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</si>
  <si>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</si>
  <si>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</si>
  <si>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</si>
  <si>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</si>
  <si>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</si>
  <si>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</si>
  <si>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</si>
  <si>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</si>
  <si>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</si>
  <si>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</si>
  <si>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</si>
  <si>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</si>
  <si>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</si>
  <si>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</si>
  <si>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</si>
  <si>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</si>
  <si>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</si>
  <si>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</si>
  <si>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</si>
  <si>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</si>
  <si>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</si>
  <si>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</si>
  <si>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</si>
  <si>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</si>
  <si>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</si>
  <si>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</si>
  <si>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</si>
  <si>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</si>
  <si>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</si>
  <si>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</si>
  <si>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</si>
  <si>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</si>
  <si>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</si>
  <si>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</si>
  <si>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</si>
  <si>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</si>
  <si>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</si>
  <si>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</si>
  <si>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</si>
  <si>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</si>
  <si>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</si>
  <si>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</si>
  <si>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</si>
  <si>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</si>
  <si>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</si>
  <si>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</si>
  <si>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</si>
  <si>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</si>
  <si>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</si>
  <si>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</si>
  <si>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</si>
  <si>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</si>
  <si>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</si>
  <si>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</si>
  <si>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</si>
  <si>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</si>
  <si>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</si>
  <si>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</si>
  <si>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</si>
  <si>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</si>
  <si>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</si>
  <si>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</si>
  <si>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</si>
  <si>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</si>
  <si>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</si>
  <si>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</si>
  <si>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</si>
  <si>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</si>
  <si>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</si>
  <si>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</si>
  <si>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</si>
  <si>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</si>
  <si>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</si>
  <si>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</si>
  <si>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</si>
  <si>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</si>
  <si>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</si>
  <si>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</si>
  <si>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</si>
  <si>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</si>
  <si>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</si>
  <si>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</si>
  <si>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</si>
  <si>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</si>
  <si>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</si>
  <si>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</si>
  <si>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</si>
  <si>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</si>
  <si>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</si>
  <si>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</si>
  <si>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</si>
  <si>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</si>
  <si>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</si>
  <si>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</si>
  <si>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</si>
  <si>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</si>
  <si>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</si>
  <si>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</si>
  <si>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</si>
  <si>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</si>
  <si>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</si>
  <si>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</si>
  <si>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</si>
  <si>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</si>
  <si>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</si>
  <si>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</si>
  <si>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</si>
  <si>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</si>
  <si>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</si>
  <si>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</si>
  <si>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</si>
  <si>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</si>
  <si>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</si>
  <si>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</si>
  <si>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</si>
  <si>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</si>
  <si>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</si>
  <si>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</si>
  <si>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</si>
  <si>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</si>
  <si>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</si>
  <si>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</si>
  <si>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</si>
  <si>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</si>
  <si>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</si>
  <si>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</si>
  <si>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</si>
  <si>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</si>
  <si>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</si>
  <si>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</si>
  <si>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</si>
  <si>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</si>
  <si>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</si>
  <si>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</si>
  <si>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</si>
  <si>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</si>
  <si>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</si>
  <si>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</si>
  <si>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</si>
  <si>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</si>
  <si>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</si>
  <si>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</si>
  <si>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</si>
  <si>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</si>
  <si>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</si>
  <si>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</si>
  <si>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</si>
  <si>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</si>
  <si>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</si>
  <si>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</si>
  <si>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</si>
  <si>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</si>
  <si>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</si>
  <si>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</si>
  <si>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</si>
  <si>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</si>
  <si>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</si>
  <si>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</si>
  <si>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</si>
  <si>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</si>
  <si>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</si>
  <si>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</si>
  <si>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</si>
  <si>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</si>
  <si>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</si>
  <si>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</si>
  <si>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</si>
  <si>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</si>
  <si>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</si>
  <si>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</si>
  <si>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</si>
  <si>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</si>
  <si>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</si>
  <si>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</si>
  <si>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</si>
  <si>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</si>
  <si>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</si>
  <si>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</si>
  <si>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</si>
  <si>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</si>
  <si>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</si>
  <si>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</si>
  <si>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</si>
  <si>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</si>
  <si>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</si>
  <si>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</si>
  <si>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</si>
  <si>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</si>
  <si>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</si>
  <si>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</si>
  <si>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</si>
  <si>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</si>
  <si>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</si>
  <si>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</si>
  <si>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</si>
  <si>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</si>
  <si>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</si>
  <si>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</si>
  <si>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</si>
  <si>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</si>
  <si>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</si>
  <si>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</si>
  <si>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 20 Mins </t>
  </si>
  <si>
    <t>PCM-20251126-00001490</t>
  </si>
  <si>
    <t>Critical</t>
  </si>
  <si>
    <t>Site access located in Aramco shibah EM request applied team already dispatched need 70 mins</t>
  </si>
  <si>
    <t>PCM-20251126-00001559</t>
  </si>
  <si>
    <t xml:space="preserve">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</si>
  <si>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</si>
  <si>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</si>
  <si>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</si>
  <si>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</si>
  <si>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</si>
  <si>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</si>
  <si>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</si>
  <si>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</si>
  <si>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</si>
  <si>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</si>
  <si>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</si>
  <si>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</si>
  <si>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</si>
  <si>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</si>
  <si>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</si>
  <si>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</si>
  <si>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</si>
  <si>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</si>
  <si>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</si>
  <si>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</si>
  <si>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</si>
  <si>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</si>
  <si>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</si>
  <si>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</si>
  <si>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</si>
  <si>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</si>
  <si>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</si>
  <si>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</si>
  <si>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</si>
  <si>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</si>
  <si>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</si>
  <si>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</si>
  <si>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</si>
  <si>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</si>
  <si>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</si>
  <si>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</si>
  <si>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</si>
  <si>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</si>
  <si>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</si>
  <si>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</si>
  <si>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</si>
  <si>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</si>
  <si>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</si>
  <si>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</si>
  <si>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</si>
  <si>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</si>
  <si>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</si>
  <si>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</si>
  <si>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</si>
  <si>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</si>
  <si>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</si>
  <si>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</si>
  <si>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</si>
  <si>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</si>
  <si>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</si>
  <si>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</si>
  <si>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</si>
  <si>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</si>
  <si>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</si>
  <si>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</si>
  <si>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</si>
  <si>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</si>
  <si>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</si>
  <si>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</si>
  <si>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</si>
  <si>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</si>
  <si>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</si>
  <si>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</si>
  <si>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</si>
  <si>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</si>
  <si>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</si>
  <si>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</si>
  <si>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</si>
  <si>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</si>
  <si>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</si>
  <si>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</si>
  <si>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</si>
  <si>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</si>
  <si>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</si>
  <si>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</si>
  <si>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</si>
  <si>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</si>
  <si>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</si>
  <si>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</si>
  <si>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</si>
  <si>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</si>
  <si>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</si>
  <si>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</si>
  <si>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</si>
  <si>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</si>
  <si>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</si>
  <si>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</si>
  <si>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</si>
  <si>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TT-20251126-01487 - no new PCM</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</si>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</sst>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7" totalsRowShown="0" headerRowDxfId="40" dataDxfId="39" headerRowBorderDxfId="37" tableBorderDxfId="38" totalsRowBorderDxfId="36">
  <autoFilter ref="A1:L3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324.87637071758945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0.13660219906887505</v>
      </c>
      <c r="H3" s="135">
        <v>45987.683333333334</v>
      </c>
      <c r="I3" s="137" t="str">
        <f>IFERROR(VLOOKUP(D3,DB!A:F,6,0),"")</f>
        <v>SCECO</v>
      </c>
      <c r="J3" s="137" t="str">
        <f>IFERROR(VLOOKUP(D3,DB!A:G,7,0),"")</f>
        <v>Dead</v>
      </c>
      <c r="K3" s="133" t="s">
        <v>39024</v>
      </c>
      <c r="L3" s="132" t="str">
        <f>IFERROR(VLOOKUP(D3,DB!A:I,9,0),"")</f>
        <v>Latis</v>
      </c>
    </row>
    <row r="4" spans="1:15" s="61" customFormat="1" ht="33.75" customHeight="1">
      <c r="A4" s="138" t="s">
        <v>39025</v>
      </c>
      <c r="B4" s="137" t="str">
        <f>IFERROR(VLOOKUP(D4,DB!A:K,11,0),"")</f>
        <v>R1</v>
      </c>
      <c r="C4" s="137">
        <v>1</v>
      </c>
      <c r="D4" s="56" t="s">
        <v>8644</v>
      </c>
      <c r="E4" s="136" t="s">
        <v>39026</v>
      </c>
      <c r="F4" s="135">
        <v>45987.728171296294</v>
      </c>
      <c r="G4" s="134">
        <f ca="1">IFERROR(NOW()-F4,"-")</f>
        <v>9.6625347221561242E-2</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8">
        <v>45987.744953703703</v>
      </c>
      <c r="G5" s="134">
        <f ca="1">IFERROR(NOW()-F5,"-")</f>
        <v>7.9842939812806435E-2</v>
      </c>
      <c r="H5" s="135">
        <v>45987.74009259259</v>
      </c>
      <c r="I5" s="137" t="str">
        <f>IFERROR(VLOOKUP(D5,DB!A:F,6,0),"")</f>
        <v>Generator-SG</v>
      </c>
      <c r="J5" s="137" t="str">
        <f>IFERROR(VLOOKUP(D5,DB!A:G,7,0),"")</f>
        <v>Dead</v>
      </c>
      <c r="K5" s="133" t="s">
        <v>39029</v>
      </c>
      <c r="L5" s="132" t="str">
        <f>IFERROR(VLOOKUP(D5,DB!A:I,9,0),"")</f>
        <v>Latis</v>
      </c>
    </row>
    <row r="6" spans="1:15" s="61" customFormat="1" ht="15" customHeight="1">
      <c r="A6" s="138"/>
      <c r="B6" s="137" t="str">
        <f>IFERROR(VLOOKUP(D6,DB!A:K,11,0),"")</f>
        <v/>
      </c>
      <c r="C6" s="137"/>
      <c r="D6" s="56"/>
      <c r="E6" s="136"/>
      <c r="F6" s="135"/>
      <c r="G6" s="134">
        <f ca="1">IFERROR(NOW()-F6,"-")</f>
        <v>45987.824796643516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45987.824796643516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45987.824796643516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45987.824796643516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45987.824796643516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45987.824796643516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45987.824796643516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45987.824796643516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45987.824796643516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45987.824796643516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45987.824796643516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45987.824796643516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45987.824796643516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45987.824796643516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45987.824796643516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45987.824796643516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45987.824796643516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45987.824796643516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45987.824796643516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45987.824796643516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45987.824796643516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45987.824796643516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45987.824796643516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45987.824796643516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45987.824796643516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45987.824796643516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45987.824796643516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45987.824796643516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45987.824796643516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45987.824796643516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45987.824796643516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45987.824796643516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45987.824796643516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45987.824796643516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45987.824796643516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45987.824796643516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45987.824796643516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45987.824796643516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45987.824796643516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45987.824796643516</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45987.824796643516</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45987.824796643516</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45987.824796643516</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45987.824796643516</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45987.824796643516</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39026</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162.82495868055412</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3.4373776620341232</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45987.824796643516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45987.824796643516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45987.824796643516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45987.824796643516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45987.824796643516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45987.824796643516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45987.824796643516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45987.824796643516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45987.824796643516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45987.824796643516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45987.824796643516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45987.824796643516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45987.824796643516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45987.824796643516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45987.824796643516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45987.824796643516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45987.824796643516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45987.824796643516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45987.824796643516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45987.824796643516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45987.824796643516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45987.824796643516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45987.824796643516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45987.824796643516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45987.824796643516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45987.824796643516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45987.824796643516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45987.824796643516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45987.824796643516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45987.824796643516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45987.824796643516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45987.824796643516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45987.824796643516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45987.824796643516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45987.824796643516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45987.824796643516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45987.824796643516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45987.824796643516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45987.824796643516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45987.824796643516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45987.824796643516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45987.824796643516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45987.824796643516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45987.824796643516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45987.824796643516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45987.824796643516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45987.824796643516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45987.824796643516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45987.824796643516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45987.824796643516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45987.824796643516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45987.824796643516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45987.824796643516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45987.824796643516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45987.824796643516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45987.824796643516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45987.824796643516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45987.824796643516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45987.824796643516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45987.824796643516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45987.824796643516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45987.824796643516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45987.824796643516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45987.824796643516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45987.824796643516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45987.824796643516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45987.824796643516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45987.824796643516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45987.824796643516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45987.824796643516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45987.824796643516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45987.824796643516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45987.824796643516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45987.824796643516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45987.824796643516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45987.824796643516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45987.824796643516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45987.824796643516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45987.824796643516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45987.824796643516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45987.824796643516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45987.824796643516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45987.824796643516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45987.824796643516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45987.824796643516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45987.824796643516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45987.824796643516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45987.824796643516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45987.824796643516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45987.824796643516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45987.824796643516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45987.824796643516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45987.824796643516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45987.824796643516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45987.824796643516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45987.824796643516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45987.824796643516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45987.824796643516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45987.824796643516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45987.824796643516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45987.824796643516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45987.824796643516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45987.824796643516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45987.824796643516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45987.824796643516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45987.824796643516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45987.824796643516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45987.824796643516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45987.824796643516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45987.824796643516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45987.824796643516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45987.824796643516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45987.824796643516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45987.824796643516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45987.824796643516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45987.824796643516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45987.824796643516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45987.824796643516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45987.824796643516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45987.824796643516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45987.824796643516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45987.824796643516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45987.824796643516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45987.824796643516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45987.824796643516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45987.824796643516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45987.824796643516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45987.824796643516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45987.824796643516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45987.824796643516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45987.824796643516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45987.824796643516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45987.824796643516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45987.824796643516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45987.824796643516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45987.824796643516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45987.824796643516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45987.824796643516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45987.824796643516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45987.824796643516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45987.824796643516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45987.824796643516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45987.824796643516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45987.824796643516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45987.824796643516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45987.824796643516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45987.824796643516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45987.824796643516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45987.824796643516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45987.824796643516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45987.824796643516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45987.824796643516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45987.824796643516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45987.824796643516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45987.824796643516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45987.824796643516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45987.824796643516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45987.824796643516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45987.824796643516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45987.824796643516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45987.824796643516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45987.824796643516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45987.824796643516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45987.824796643516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45987.824796643516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45987.824796643516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45987.824796643516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45987.824796643516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45987.824796643516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45987.824796643516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45987.824796643516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45987.824796643516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45987.824796643516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45987.824796643516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45987.824796643516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45987.824796643516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45987.824796643516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45987.824796643516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45987.824796643516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45987.824796643516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45987.824796643516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45987.824796643516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45987.824796643516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45987.824796643516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45987.824796643516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45987.824796643516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45987.824796643516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45987.824796643516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45987.824796643516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45987.824796643516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45987.824796643516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45987.824796643516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45987.824796643516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45987.824796643516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45987.824796643516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45987.824796643516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45987.824796643516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45987.824796643516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45987.824796643516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45987.824796643516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45987.824796643516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45987.824796643516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45987.824796643516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45987.824796643516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45987.824796643516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45987.824796643516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45987.824796643516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45987.824796643516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45987.824796643516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45987.824796643516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45987.824796643516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45987.824796643516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45987.824796643516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45987.824796643516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45987.824796643516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45987.824796643516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45987.824796643516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45987.824796643516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45987.824796643516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45987.824796643516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45987.824796643516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45987.824796643516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45987.824796643516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45987.824796643516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45987.824796643516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45987.824796643516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45987.824796643516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45987.824796643516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45987.824796643516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45987.824796643516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45987.824796643516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45987.824796643516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45987.824796643516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45987.824796643516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45987.824796643516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45987.824796643516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45987.824796643516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45987.824796643516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45987.824796643516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45987.824796643516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45987.824796643516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45987.824796643516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45987.824796643516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45987.824796643516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45987.824796643516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45987.824796643516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45987.824796643516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45987.824796643516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45987.824796643516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45987.824796643516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45987.824796643516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45987.824796643516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45987.824796643516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45987.824796643516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45987.824796643516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45987.824796643516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45987.824796643516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45987.824796643516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45987.824796643516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45987.824796643516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45987.824796643516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45987.824796643516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45987.824796643516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45987.824796643516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45987.824796643516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45987.824796643516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45987.824796643516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45987.824796643516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45987.824796643516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45987.824796643516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45987.824796643516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45987.824796643516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45987.824796643516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45987.824796643516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45987.824796643516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45987.824796643516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45987.824796643516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45987.824796643516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45987.824796643516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45987.824796643516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45987.824796643516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45987.824796643516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45987.824796643516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45987.824796643516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45987.824796643516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45987.824796643516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45987.824796643516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45987.824796643516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45987.824796643516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45987.824796643516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45987.824796643516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45987.824796643516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45987.824796643516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45987.824796643516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45987.824796643516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45987.824796643516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45987.824796643516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45987.824796643516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45987.824796643516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45987.824796643516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45987.824796643516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45987.824796643516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45987.824796643516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45987.824796643516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45987.824796643516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45987.824796643516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45987.824796643516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45987.824796643516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45987.824796643516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45987.824796643516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45987.824796643516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45987.824796643516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45987.824796643516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45987.824796643516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45987.824796643516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45987.824796643516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45987.824796643516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45987.824796643516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45987.824796643516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45987.824796643516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45987.824796643516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45987.824796643516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45987.824796643516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45987.824796643516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45987.824796643516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45987.824796643516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45987.824796643516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45987.824796643516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45987.824796643516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45987.824796643516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45987.824796643516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45987.824796643516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45987.824796643516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45987.824796643516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45987.824796643516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45987.824796643516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45987.824796643516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45987.824796643516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45987.824796643516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45987.824796643516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45987.824796643516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45987.824796643516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45987.824796643516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45987.824796643516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45987.824796643516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45987.824796643516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45987.824796643516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45987.824796643516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45987.824796643516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45987.824796643516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45987.824796643516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45987.824796643516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45987.824796643516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45987.824796643516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45987.824796643516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45987.824796643516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45987.824796643516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45987.824796643516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45987.824796643516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45987.824796643516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45987.824796643516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45987.824796643516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45987.824796643516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45987.824796643516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45987.824796643516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45987.824796643516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45987.824796643516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45987.824796643516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45987.824796643516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45987.824796643516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45987.824796643516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45987.824796643516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45987.824796643516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45987.824796643516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45987.824796643516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45987.824796643516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45987.824796643516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45987.824796643516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45987.824796643516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45987.824796643516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45987.824796643516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45987.824796643516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45987.824796643516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45987.824796643516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45987.824796643516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45987.824796643516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45987.824796643516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45987.824796643516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45987.824796643516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45987.824796643516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45987.824796643516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45987.824796643516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45987.824796643516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45987.824796643516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45987.824796643516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45987.824796643516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45987.824796643516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45987.824796643516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45987.824796643516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45987.824796643516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45987.824796643516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45987.824796643516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45987.824796643516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45987.824796643516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45987.824796643516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45987.824796643516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45987.824796643516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45987.824796643516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45987.824796643516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45987.824796643516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45987.824796643516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45987.824796643516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45987.824796643516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45987.824796643516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45987.824796643516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45987.824796643516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45987.824796643516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45987.824796643516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45987.824796643516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45987.824796643516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45987.824796643516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45987.824796643516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45987.824796643516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45987.824796643516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45987.824796643516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45987.824796643516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45987.824796643516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45987.824796643516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45987.824796643516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45987.824796643516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45987.824796643516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45987.824796643516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45987.824796643516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45987.824796643516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45987.824796643516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45987.824796643516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45987.824796643516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45987.824796643516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45987.824796643516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45987.824796643516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45987.824796643516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45987.824796643516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45987.824796643516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45987.824796643516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45987.824796643516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45987.824796643516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45987.824796643516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45987.824796643516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45987.824796643516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45987.824796643516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45987.824796643516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45987.824796643516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45987.824796643516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45987.824796643516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45987.824796643516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45987.824796643516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45987.824796643516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45987.824796643516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45987.824796643516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45987.824796643516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45987.824796643516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45987.824796643516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45987.824796643516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45987.824796643516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45987.824796643516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45987.824796643516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45987.824796643516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45987.824796643516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45987.824796643516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45987.824796643516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45987.824796643516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45987.824796643516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45987.824796643516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45987.824796643516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45987.824796643516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45987.824796643516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45987.824796643516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45987.824796643516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45987.824796643516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45987.824796643516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45987.824796643516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45987.824796643516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45987.824796643516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45987.824796643516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45987.824796643516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45987.824796643516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45987.824796643516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45987.824796643516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45987.824796643516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45987.824796643516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45987.824796643516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45987.824796643516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45987.824796643516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45987.824796643516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45987.824796643516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45987.824796643516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45987.824796643516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45987.824796643516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45987.824796643516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45987.824796643516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45987.824796643516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45987.824796643516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45987.824796643516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45987.824796643516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45987.824796643516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45987.824796643516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45987.824796643516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45987.824796643516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45987.824796643516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45987.824796643516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45987.824796643516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45987.824796643516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45987.824796643516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45987.824796643516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45987.824796643516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45987.824796643516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45987.824796643516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45987.824796643516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45987.824796643516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45987.824796643516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45987.824796643516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45987.824796643516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45987.824796643516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45987.824796643516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45987.824796643516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45987.824796643516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45987.824796643516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45987.824796643516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45987.824796643516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45987.824796643516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45987.824796643516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45987.824796643516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45987.824796643516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45987.824796643516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45987.824796643516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45987.824796643516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45987.824796643516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45987.824796643516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45987.824796643516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45987.824796643516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45987.824796643516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45987.824796643516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45987.824796643516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45987.824796643516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45987.824796643516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45987.824796643516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45987.824796643516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45987.824796643516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45987.824796643516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45987.824796643516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45987.824796643516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45987.824796643516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45987.824796643516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45987.824796643516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45987.824796643516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45987.824796643516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45987.824796643516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45987.824796643516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45987.824796643516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45987.824796643516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45987.824796643516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45987.824796643516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45987.824796643516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45987.824796643516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45987.824796643516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45987.824796643516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45987.824796643516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45987.824796643516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45987.824796643516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45987.824796643516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45987.824796643516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45987.824796643516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45987.824796643516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45987.824796643516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45987.824796643516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45987.824796643516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45987.824796643516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45987.824796643516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45987.824796643516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45987.824796643516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45987.824796643516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45987.824796643516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45987.824796643516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45987.824796643516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45987.824796643516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45987.824796643516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45987.824796643516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45987.824796643516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45987.824796643516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45987.824796643516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45987.824796643516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45987.824796643516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45987.824796643516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45987.824796643516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45987.824796643516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45987.824796643516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45987.824796643516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45987.824796643516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45987.824796643516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45987.824796643516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45987.824796643516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45987.824796643516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45987.824796643516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45987.824796643516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45987.824796643516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45987.824796643516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45987.824796643516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45987.824796643516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45987.824796643516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45987.824796643516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45987.824796643516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45987.824796643516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45987.824796643516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45987.824796643516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45987.824796643516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45987.824796643516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45987.824796643516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45987.824796643516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45987.824796643516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45987.824796643516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45987.824796643516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45987.824796643516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45987.824796643516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45987.824796643516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45987.824796643516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45987.824796643516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45987.824796643516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45987.824796643516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45987.824796643516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45987.824796643516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45987.824796643516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45987.824796643516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45987.824796643516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45987.824796643516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45987.824796643516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45987.824796643516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45987.824796643516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45987.824796643516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45987.824796643516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45987.824796643516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45987.824796643516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45987.824796643516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45987.824796643516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45987.824796643516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45987.824796643516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45987.824796643516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45987.824796643516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45987.824796643516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45987.824796643516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45987.824796643516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45987.824796643516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45987.824796643516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45987.824796643516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45987.824796643516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45987.824796643516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45987.824796643516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45987.824796643516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45987.824796643516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45987.824796643516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45987.824796643516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45987.824796643516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45987.824796643516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45987.824796643516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45987.824796643516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45987.824796643516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45987.824796643516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45987.824796643516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45987.824796643516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45987.824796643516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45987.824796643516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45987.824796643516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45987.824796643516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45987.824796643516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45987.824796643516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45987.824796643516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45987.824796643516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45987.824796643516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45987.824796643516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45987.824796643516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45987.824796643516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45987.824796643516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45987.824796643516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45987.824796643516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45987.824796643516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45987.824796643516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45987.824796643516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45987.824796643516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45987.824796643516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45987.824796643516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45987.824796643516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45987.824796643516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45987.824796643516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45987.824796643516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45987.824796643516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45987.824796643516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45987.824796643516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45987.824796643516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45987.824796643516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45987.824796643516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45987.824796643516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45987.824796643516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45987.824796643516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45987.824796643516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45987.824796643516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45987.824796643516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45987.824796643516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45987.824796643516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45987.824796643516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45987.824796643516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45987.824796643516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45987.824796643516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45987.824796643516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45987.824796643516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45987.824796643516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45987.824796643516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45987.824796643516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45987.824796643516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45987.824796643516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45987.824796643516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45987.824796643516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45987.824796643516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45987.824796643516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45987.824796643516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45987.824796643516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45987.824796643516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45987.824796643516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45987.824796643516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45987.824796643516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45987.824796643516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45987.824796643516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45987.824796643516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45987.824796643516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45987.824796643516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45987.824796643516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45987.824796643516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45987.824796643516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45987.824796643516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45987.824796643516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45987.824796643516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45987.824796643516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45987.824796643516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45987.824796643516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45987.824796643516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45987.824796643516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45987.824796643516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45987.824796643516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45987.824796643516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45987.824796643516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45987.824796643516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45987.824796643516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45987.824796643516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45987.824796643516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45987.824796643516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45987.824796643516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45987.824796643516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45987.824796643516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45987.824796643516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45987.824796643516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45987.824796643516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45987.824796643516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45987.824796643516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45987.824796643516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45987.824796643516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45987.824796643516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45987.824796643516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45987.824796643516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45987.824796643516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45987.824796643516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45987.824796643516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45987.824796643516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45987.824796643516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45987.824796643516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45987.824796643516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45987.824796643516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45987.824796643516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45987.824796643516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45987.824796643516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45987.824796643516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45987.824796643516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45987.824796643516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45987.824796643516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45987.824796643516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45987.824796643516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45987.824796643516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45987.824796643516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45987.824796643516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45987.824796643516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45987.824796643516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45987.824796643516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45987.824796643516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45987.824796643516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45987.824796643516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45987.824796643516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45987.824796643516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45987.824796643516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45987.824796643516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45987.824796643516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45987.824796643516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45987.824796643516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45987.824796643516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45987.824796643516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45987.824796643516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45987.824796643516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45987.824796643516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45987.824796643516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45987.824796643516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45987.824796643516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45987.824796643516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45987.824796643516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45987.824796643516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45987.824796643516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45987.824796643516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45987.824796643516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45987.824796643516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45987.824796643516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45987.824796643516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45987.824796643516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45987.824796643516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45987.824796643516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45987.824796643516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45987.824796643516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45987.824796643516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45987.824796643516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45987.824796643516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45987.824796643516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45987.824796643516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45987.824796643516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45987.824796643516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45987.824796643516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45987.824796643516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45987.824796643516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45987.824796643516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45987.824796643516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45987.824796643516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45987.824796643516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45987.824796643516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45987.824796643516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45987.824796643516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45987.824796643516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45987.824796643516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45987.824796643516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45987.824796643516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45987.824796643516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45987.824796643516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45987.824796643516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45987.824796643516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45987.824796643516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45987.824796643516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45987.824796643516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45987.824796643516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45987.824796643516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45987.824796643516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45987.824796643516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45987.824796643516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45987.824796643516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45987.824796643516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45987.824796643516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45987.824796643516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45987.824796643516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45987.824796643516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45987.824796643516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45987.824796643516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45987.824796643516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45987.824796643516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45987.824796643516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45987.824796643516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45987.824796643516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45987.824796643516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45987.824796643516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45987.824796643516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45987.824796643516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45987.824796643516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45987.824796643516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45987.824796643516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45987.824796643516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45987.824796643516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45987.824796643516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45987.824796643516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45987.824796643516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45987.824796643516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45987.824796643516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45987.824796643516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45987.824796643516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45987.824796643516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45987.824796643516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45987.824796643516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45987.824796643516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45987.824796643516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45987.824796643516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45987.824796643516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45987.824796643516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45987.824796643516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45987.824796643516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45987.824796643516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45987.824796643516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45987.824796643516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45987.824796643516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45987.824796643516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45987.824796643516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45987.824796643516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45987.824796643516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45987.824796643516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45987.824796643516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45987.824796643516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45987.824796643516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45987.824796643516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45987.824796643516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45987.824796643516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45987.824796643516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45987.824796643516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45987.824796643516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45987.824796643516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45987.824796643516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45987.824796643516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45987.824796643516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45987.824796643516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45987.824796643516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45987.824796643516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45987.824796643516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45987.824796643516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45987.824796643516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45987.824796643516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45987.824796643516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45987.824796643516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45987.824796643516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45987.824796643516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45987.824796643516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45987.824796643516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45987.824796643516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45987.824796643516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45987.824796643516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45987.824796643516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45987.824796643516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45987.824796643516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45987.824796643516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45987.824796643516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45987.824796643516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45987.824796643516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45987.824796643516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45987.824796643516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45987.824796643516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45987.824796643516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45987.824796643516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45987.824796643516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45987.824796643516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45987.824796643516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45987.824796643516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45987.824796643516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45987.824796643516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45987.824796643516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45987.824796643516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45987.824796643516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45987.824796643516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45987.824796643516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45987.824796643516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45987.824796643516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45987.824796643516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45987.824796643516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45987.824796643516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45987.824796643516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45987.824796643516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45987.824796643516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45987.824796643516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45987.824796643516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45987.824796643516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45987.824796643516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45987.824796643516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45987.824796643516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45987.824796643516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45987.824796643516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45987.824796643516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45987.824796643516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45987.824796643516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45987.824796643516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45987.824796643516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45987.824796643516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45987.824796643516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45987.824796643516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45987.824796643516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45987.824796643516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45987.824796643516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45987.824796643516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45987.824796643516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45987.824796643516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45987.824796643516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45987.824796643516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45987.824796643516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45987.824796643516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45987.824796643516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45987.824796643516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45987.824796643516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45987.824796643516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45987.824796643516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45987.824796643516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45987.824796643516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45987.824796643516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45987.824796643516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45987.824796643516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45987.824796643516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45987.824796643516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45987.824796643516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45987.824796643516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45987.824796643516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45987.824796643516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45987.824796643516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45987.824796643516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45987.824796643516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45987.824796643516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45987.824796643516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45987.824796643516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45987.824796643516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45987.824796643516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45987.824796643516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45987.824796643516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45987.824796643516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45987.824796643516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45987.824796643516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45987.824796643516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45987.824796643516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45987.824796643516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45987.824796643516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45987.824796643516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45987.824796643516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45987.824796643516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45987.824796643516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45987.824796643516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45987.824796643516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45987.824796643516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45987.824796643516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45987.824796643516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45987.824796643516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45987.824796643516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45987.824796643516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45987.824796643516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45987.824796643516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45987.824796643516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45987.824796643516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45987.824796643516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45987.824796643516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45987.824796643516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45987.824796643516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45987.824796643516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45987.824796643516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45987.824796643516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45987.824796643516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45987.824796643516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45987.824796643516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45987.824796643516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45987.824796643516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45987.824796643516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45987.824796643516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45987.824796643516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284.34407905091939</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IFERROR(VLOOKUP(#REF!,DB!A:K,11,0),"")</f>
        <v/>
      </c>
      <c r="C3" s="90"/>
      <c r="D3" s="88"/>
      <c r="E3" s="91"/>
      <c r="F3" s="92"/>
      <c r="G3" s="93">
        <f t="shared" ref="G3:G35" ca="1" si="0">IFERROR(NOW()-F3,"")</f>
        <v>45987.824796643516</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45987.824796643516</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45987.824796643516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45987.824796643516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45987.824796643516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45987.824796643516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45987.824796643516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45987.824796643516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45987.824796643516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45987.824796643516</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45987.824796643516</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45987.824796643516</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45987.824796643516</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45987.824796643516</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45987.824796643516</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45987.824796643516</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45987.824796643516</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45987.824796643516</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45987.824796643516</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45987.824796643516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45987.824796643516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45987.824796643516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45987.824796643516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45987.824796643516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45987.824796643516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45987.824796643516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45987.824796643516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45987.824796643516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45987.824796643516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45987.824796643516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45987.824796643516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45987.824796643516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45987.824796643516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45987.824796643516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45987.824796643516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45987.824796643516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45987.824796643516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45987.824796643516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45987.824796643516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45987.824796643516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45987.824796643516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45987.824796643516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45987.824796643516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45987.824796643516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45987.824796643516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45987.824796643516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45987.824796643516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45987.824796643516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45987.824796643516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45987.824796643516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45987.824796643516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45987.824796643516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45987.824796643516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45987.824796643516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45987.824796643516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45987.824796643516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45987.824796643516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45987.824796643516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45987.824796643516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45987.824796643516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45987.824796643516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45987.824796643516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45987.824796643516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45987.824796643516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45987.824796643516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45987.824796643516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45987.824796643516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45987.824796643516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45987.824796643516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45987.824796643516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45987.824796643516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45987.824796643516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45987.824796643516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45987.824796643516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45987.824796643516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45987.824796643516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45987.824796643516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45987.824796643516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45987.824796643516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45987.824796643516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45987.824796643516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45987.824796643516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45987.824796643516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45987.824796643516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45987.824796643516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45987.824796643516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45987.824796643516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45987.824796643516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45987.824796643516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45987.824796643516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45987.824796643516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45987.824796643516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45987.824796643516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45987.824796643516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45987.824796643516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45987.824796643516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45987.824796643516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45987.824796643516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45987.824796643516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45987.824796643516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45987.824796643516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45987.824796643516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45987.824796643516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45987.824796643516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45987.824796643516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45987.824796643516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45987.824796643516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45987.824796643516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45987.824796643516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45987.824796643516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45987.824796643516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45987.824796643516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45987.824796643516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45987.824796643516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45987.824796643516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45987.824796643516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45987.824796643516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45987.824796643516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45987.824796643516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45987.824796643516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45987.824796643516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45987.824796643516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45987.824796643516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45987.824796643516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45987.824796643516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45987.824796643516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45987.824796643516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45987.824796643516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45987.824796643516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45987.824796643516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45987.824796643516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45987.824796643516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45987.824796643516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45987.824796643516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45987.824796643516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45987.824796643516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45987.824796643516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45987.824796643516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45987.824796643516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45987.824796643516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45987.824796643516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45987.824796643516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45987.824796643516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45987.824796643516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45987.824796643516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45987.824796643516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45987.824796643516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45987.824796643516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45987.824796643516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45987.824796643516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45987.824796643516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45987.824796643516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45987.824796643516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45987.824796643516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45987.824796643516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45987.824796643516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45987.824796643516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45987.824796643516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45987.824796643516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45987.824796643516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45987.824796643516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45987.824796643516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45987.824796643516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45987.824796643516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45987.824796643516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45987.824796643516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45987.824796643516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45987.824796643516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45987.824796643516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45987.824796643516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45987.824796643516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45987.824796643516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45987.824796643516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45987.824796643516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45987.824796643516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45987.824796643516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45987.824796643516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45987.824796643516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45987.824796643516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45987.824796643516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45987.824796643516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45987.824796643516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45987.824796643516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45987.824796643516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45987.824796643516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45987.824796643516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45987.824796643516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45987.824796643516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45987.824796643516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45987.824796643516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45987.824796643516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45987.824796643516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45987.824796643516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45987.824796643516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45987.824796643516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45987.824796643516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45987.824796643516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45987.824796643516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45987.824796643516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45987.824796643516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45987.824796643516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45987.824796643516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45987.824796643516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45987.824796643516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45987.824796643516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45987.824796643516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45987.824796643516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45987.824796643516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45987.824796643516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45987.824796643516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45987.824796643516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45987.824796643516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45987.824796643516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45987.824796643516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45987.824796643516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45987.824796643516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45987.824796643516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45987.824796643516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45987.824796643516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45987.824796643516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45987.824796643516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45987.824796643516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45987.824796643516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45987.824796643516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45987.824796643516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91" ca="1" si="4">IFERROR(NOW()-F228,"")</f>
        <v>45987.824796643516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45987.824796643516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45987.824796643516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45987.824796643516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45987.824796643516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45987.824796643516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45987.824796643516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45987.824796643516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45987.824796643516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45987.824796643516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45987.824796643516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45987.824796643516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45987.824796643516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45987.824796643516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45987.824796643516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45987.824796643516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45987.824796643516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45987.824796643516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45987.824796643516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45987.824796643516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45987.824796643516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45987.824796643516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45987.824796643516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45987.824796643516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45987.824796643516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45987.824796643516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45987.824796643516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45987.824796643516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45987.824796643516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45987.824796643516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45987.824796643516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45987.824796643516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45987.824796643516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45987.824796643516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45987.824796643516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45987.824796643516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45987.824796643516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45987.824796643516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45987.824796643516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45987.824796643516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45987.824796643516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45987.824796643516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45987.824796643516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45987.824796643516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45987.824796643516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45987.824796643516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45987.824796643516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45987.824796643516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45987.824796643516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45987.824796643516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45987.824796643516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45987.824796643516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45987.824796643516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45987.824796643516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45987.824796643516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45987.824796643516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45987.824796643516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45987.824796643516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45987.824796643516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45987.824796643516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45987.824796643516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45987.824796643516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45987.824796643516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45987.824796643516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ref="G292:G337" ca="1" si="5">IFERROR(NOW()-F292,"")</f>
        <v>45987.824796643516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45987.824796643516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45987.824796643516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45987.824796643516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45987.824796643516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45987.824796643516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45987.824796643516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45987.824796643516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45987.824796643516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45987.824796643516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45987.824796643516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45987.824796643516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45987.824796643516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45987.824796643516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45987.824796643516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45987.824796643516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45987.824796643516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45987.824796643516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45987.824796643516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45987.824796643516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45987.824796643516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45987.824796643516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45987.824796643516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45987.824796643516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45987.824796643516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45987.824796643516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45987.824796643516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45987.824796643516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45987.824796643516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45987.824796643516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45987.824796643516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45987.824796643516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45987.824796643516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45987.824796643516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45987.824796643516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45987.824796643516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45987.824796643516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45987.824796643516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45987.824796643516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45987.824796643516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45987.824796643516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45987.824796643516</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45987.824796643516</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45987.824796643516</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45987.824796643516</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45987.824796643516</v>
      </c>
      <c r="H337" s="92"/>
      <c r="I337" s="110" t="str">
        <f>IFERROR(VLOOKUP(D337,DB!A:F,6,0),"")</f>
        <v/>
      </c>
      <c r="J337" s="110" t="str">
        <f>IFERROR(VLOOKUP(D337,DB!A:G,7,0),"")</f>
        <v/>
      </c>
      <c r="K337" s="94"/>
      <c r="L337" s="88" t="str">
        <f>IFERROR(VLOOKUP(D337,DB!A:I,9,0),"")</f>
        <v/>
      </c>
    </row>
  </sheetData>
  <dataValidations count="2">
    <dataValidation allowBlank="1" showInputMessage="1" showErrorMessage="1" sqref="E1" xr:uid="{A4F81451-56CC-4543-9497-104C4E44EE4B}"/>
    <dataValidation type="list" allowBlank="1" showInputMessage="1" showErrorMessage="1" sqref="E2:E3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E6" sqref="E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95.992736458327272</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39026</v>
      </c>
      <c r="F3" s="38">
        <v>45926.188877314817</v>
      </c>
      <c r="G3" s="105">
        <f t="shared" ref="G3" ca="1" si="0">IFERROR(NOW()-F3,"")</f>
        <v>61.635919328698947</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39026</v>
      </c>
      <c r="F4" s="107">
        <v>45948.661111111112</v>
      </c>
      <c r="G4" s="108">
        <f t="shared" ref="G4" ca="1" si="1">IFERROR(NOW()-F4,"")</f>
        <v>39.163685532403179</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6.4514980324020144</v>
      </c>
      <c r="H5" s="119">
        <v>45981.360798611109</v>
      </c>
      <c r="I5" s="106" t="str">
        <f>IFERROR(VLOOKUP(D5,DB!A:F,6,0),"")</f>
        <v>SCECO</v>
      </c>
      <c r="J5" s="106" t="str">
        <f>IFERROR(VLOOKUP(D5,DB!A:G,7,0),"")</f>
        <v>Dead</v>
      </c>
      <c r="K5" s="106" t="s">
        <v>39122</v>
      </c>
      <c r="L5" s="106" t="str">
        <f>IFERROR(VLOOKUP(D5,DB!A:I,9,0),"")</f>
        <v>Latis</v>
      </c>
    </row>
    <row r="6" spans="1:13" s="39" customFormat="1">
      <c r="A6" s="37" t="s">
        <v>39123</v>
      </c>
      <c r="B6" s="37" t="str">
        <f>IFERROR(VLOOKUP(D6,DB!A:K,11,0),"")</f>
        <v>R5</v>
      </c>
      <c r="C6" s="37"/>
      <c r="D6" s="37" t="s">
        <v>36141</v>
      </c>
      <c r="E6" s="106" t="s">
        <v>39021</v>
      </c>
      <c r="F6" s="38"/>
      <c r="G6" s="108">
        <f t="shared" ref="G6:G42" ca="1" si="2">IFERROR(NOW()-F6,"")</f>
        <v>45987.824796643516</v>
      </c>
      <c r="H6" s="38">
        <v>45987.795358796298</v>
      </c>
      <c r="I6" s="37" t="str">
        <f>IFERROR(VLOOKUP(D6,DB!A:F,6,0),"")</f>
        <v>SCECO</v>
      </c>
      <c r="J6" s="37" t="str">
        <f>IFERROR(VLOOKUP(D6,DB!A:G,7,0),"")</f>
        <v>Dead</v>
      </c>
      <c r="K6" s="37"/>
      <c r="L6" s="37" t="str">
        <f>IFERROR(VLOOKUP(D6,DB!A:I,9,0),"")</f>
        <v>Latis</v>
      </c>
    </row>
    <row r="7" spans="1:13" s="39" customFormat="1">
      <c r="A7" s="37"/>
      <c r="B7" s="37" t="str">
        <f>IFERROR(VLOOKUP(D7,DB!A:K,11,0),"")</f>
        <v/>
      </c>
      <c r="C7" s="37"/>
      <c r="D7" s="37"/>
      <c r="E7" s="37"/>
      <c r="F7" s="38"/>
      <c r="G7" s="108">
        <f t="shared" ca="1" si="2"/>
        <v>45987.824796643516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45987.824796643516</v>
      </c>
      <c r="H8" s="38"/>
      <c r="I8" s="37" t="str">
        <f>IFERROR(VLOOKUP(D8,DB!A:F,6,0),"")</f>
        <v/>
      </c>
      <c r="J8" s="37" t="str">
        <f>IFERROR(VLOOKUP(D8,DB!A:G,7,0),"")</f>
        <v/>
      </c>
      <c r="K8" s="37"/>
      <c r="L8" s="37" t="str">
        <f>IFERROR(VLOOKUP(D8,DB!A:I,9,0),"")</f>
        <v/>
      </c>
    </row>
    <row r="9" spans="1:13" s="39" customFormat="1">
      <c r="A9" s="37"/>
      <c r="B9" s="37" t="str">
        <f>IFERROR(VLOOKUP(D9,DB!A:K,11,0),"")</f>
        <v/>
      </c>
      <c r="C9" s="37"/>
      <c r="D9" s="149"/>
      <c r="E9" s="37"/>
      <c r="F9" s="38"/>
      <c r="G9" s="108">
        <f t="shared" ca="1" si="2"/>
        <v>45987.824796643516</v>
      </c>
      <c r="H9" s="38"/>
      <c r="I9" s="37" t="str">
        <f>IFERROR(VLOOKUP(D9,DB!A:F,6,0),"")</f>
        <v/>
      </c>
      <c r="J9" s="37" t="str">
        <f>IFERROR(VLOOKUP(D9,DB!A:G,7,0),"")</f>
        <v/>
      </c>
      <c r="K9" s="37"/>
      <c r="L9" s="37" t="str">
        <f>IFERROR(VLOOKUP(D9,DB!A:I,9,0),"")</f>
        <v/>
      </c>
    </row>
    <row r="10" spans="1:13" s="39" customFormat="1">
      <c r="A10" s="37"/>
      <c r="B10" s="37" t="str">
        <f>IFERROR(VLOOKUP(D10,DB!A:K,11,0),"")</f>
        <v/>
      </c>
      <c r="C10" s="37"/>
      <c r="D10" s="149"/>
      <c r="E10" s="37"/>
      <c r="F10" s="38"/>
      <c r="G10" s="108">
        <f t="shared" ca="1" si="2"/>
        <v>45987.824796643516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45987.824796643516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45987.824796643516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45987.824796643516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45987.824796643516</v>
      </c>
      <c r="H14" s="38"/>
      <c r="I14" s="37" t="str">
        <f>IFERROR(VLOOKUP(D14,DB!A:F,6,0),"")</f>
        <v/>
      </c>
      <c r="J14" s="37" t="str">
        <f>IFERROR(VLOOKUP(D14,DB!A:G,7,0),"")</f>
        <v/>
      </c>
      <c r="K14" s="37"/>
      <c r="L14" s="37" t="str">
        <f>IFERROR(VLOOKUP(D14,DB!A:I,9,0),"")</f>
        <v/>
      </c>
    </row>
    <row r="15" spans="1:13" s="39" customFormat="1">
      <c r="A15" s="37"/>
      <c r="B15" s="146" t="str">
        <f>IFERROR(VLOOKUP(D15,DB!A:K,11,0),"")</f>
        <v/>
      </c>
      <c r="C15" s="37"/>
      <c r="D15" s="37"/>
      <c r="E15" s="37"/>
      <c r="F15" s="38"/>
      <c r="G15" s="147">
        <f t="shared" ca="1" si="2"/>
        <v>45987.824796643516</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45987.824796643516</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45987.824796643516</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45987.824796643516</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45987.824796643516</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45987.824796643516</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45987.824796643516</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t="shared" ca="1" si="2"/>
        <v>45987.824796643516</v>
      </c>
      <c r="H22" s="38"/>
      <c r="I22" s="146" t="str">
        <f>IFERROR(VLOOKUP(D22,DB!A:F,6,0),"")</f>
        <v/>
      </c>
      <c r="J22" s="146" t="str">
        <f>IFERROR(VLOOKUP(D22,DB!A:G,7,0),"")</f>
        <v/>
      </c>
      <c r="K22" s="37"/>
      <c r="L22" s="146" t="str">
        <f>IFERROR(VLOOKUP(D22,DB!A:I,9,0),"")</f>
        <v/>
      </c>
    </row>
    <row r="23" spans="1:12" s="39" customFormat="1">
      <c r="A23" s="37"/>
      <c r="B23" s="146" t="str">
        <f>IFERROR(VLOOKUP(D23,DB!A:K,11,0),"")</f>
        <v/>
      </c>
      <c r="C23" s="37"/>
      <c r="D23" s="37"/>
      <c r="E23" s="37"/>
      <c r="F23" s="38"/>
      <c r="G23" s="147">
        <f t="shared" ca="1" si="2"/>
        <v>45987.824796643516</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45987.824796643516</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45987.824796643516</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45987.824796643516</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45987.824796643516</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45987.824796643516</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45987.824796643516</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45987.824796643516</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45987.824796643516</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45987.824796643516</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45987.824796643516</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45987.824796643516</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45987.824796643516</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45987.824796643516</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45987.824796643516</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45987.824796643516</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45987.824796643516</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45987.824796643516</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t="shared" ca="1" si="2"/>
        <v>45987.824796643516</v>
      </c>
      <c r="H41" s="38"/>
      <c r="I41" s="146" t="str">
        <f>IFERROR(VLOOKUP(D41,DB!A:F,6,0),"")</f>
        <v/>
      </c>
      <c r="J41" s="146" t="str">
        <f>IFERROR(VLOOKUP(D41,DB!A:G,7,0),"")</f>
        <v/>
      </c>
      <c r="K41" s="37"/>
      <c r="L41" s="146" t="str">
        <f>IFERROR(VLOOKUP(D41,DB!A:I,9,0),"")</f>
        <v/>
      </c>
    </row>
    <row r="42" spans="1:12">
      <c r="A42" s="37"/>
      <c r="B42" s="146" t="str">
        <f>IFERROR(VLOOKUP(D42,DB!A:K,11,0),"")</f>
        <v/>
      </c>
      <c r="C42" s="37"/>
      <c r="D42" s="37"/>
      <c r="E42" s="37"/>
      <c r="F42" s="38"/>
      <c r="G42" s="147">
        <f t="shared" ca="1" si="2"/>
        <v>45987.824796643516</v>
      </c>
      <c r="H42" s="38"/>
      <c r="I42" s="146" t="str">
        <f>IFERROR(VLOOKUP(D42,DB!A:F,6,0),"")</f>
        <v/>
      </c>
      <c r="J42" s="146" t="str">
        <f>IFERROR(VLOOKUP(D42,DB!A:G,7,0),"")</f>
        <v/>
      </c>
      <c r="K42" s="37"/>
      <c r="L42" s="146"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45987.824796643516</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45987.824796643516</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45987.824796643516</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45987.824796643516</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45987.824796643516</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45987.824796643516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45987.824796643516</v>
      </c>
      <c r="H8" s="126"/>
      <c r="I8" s="124" t="str">
        <f>IFERROR(VLOOKUP(D8,DB!A:F,6,0),"")</f>
        <v/>
      </c>
      <c r="J8" s="124" t="str">
        <f>IFERROR(VLOOKUP(D8,DB!A:G,7,0),"")</f>
        <v/>
      </c>
      <c r="K8" s="127" t="s">
        <v>39124</v>
      </c>
      <c r="L8" s="128" t="str">
        <f>IFERROR(VLOOKUP(D8,DB!A:I,9,0),"")</f>
        <v/>
      </c>
    </row>
    <row r="9" spans="1:16382" ht="31.5" customHeight="1">
      <c r="A9" s="123"/>
      <c r="B9" s="124" t="str">
        <f>IFERROR(VLOOKUP(D9,DB!A:K,11,0),"")</f>
        <v/>
      </c>
      <c r="C9" s="125"/>
      <c r="D9" s="124"/>
      <c r="E9" s="106"/>
      <c r="F9" s="126"/>
      <c r="G9" s="72">
        <f ca="1">IFERROR(NOW()-F9,"-")</f>
        <v>45987.824796643516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45987.824796643516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45987.824796643516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45987.824796643516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45987.824796643516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45987.824796643516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45987.824796643516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45987.824796643516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45987.824796643516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45987.824796643516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45987.824796643516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45987.824796643516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45987.824796643516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45987.824796643516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45987.824796643516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45987.824796643516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45987.824796643516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45987.824796643516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45987.824796643516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45987.824796643516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45987.824796643516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45987.824796643516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45987.824796643516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45987.824796643516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45987.824796643516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45987.824796643516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45987.824796643516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45987.824796643516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45987.824796643516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45987.824796643516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45987.824796643516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45987.824796643516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45987.824796643516</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2025-11-26T16:47:42Z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